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5230" windowHeight="6120"/>
  </bookViews>
  <sheets>
    <sheet name="tabella (2)" sheetId="2" r:id="rId1"/>
  </sheets>
  <externalReferences>
    <externalReference r:id="rId2"/>
  </externalReferences>
  <definedNames>
    <definedName name="_xlnm._FilterDatabase" localSheetId="0" hidden="1">'tabella (2)'!$A$1:$U$514</definedName>
    <definedName name="_xlnm.Print_Area" localSheetId="0">'tabella (2)'!$B$1:$R$514</definedName>
    <definedName name="cig_2016">'[1]cig attivi nel 2016 '!$A:$F</definedName>
    <definedName name="_xlnm.Print_Titles" localSheetId="0">'tabella (2)'!$1:$1</definedName>
  </definedNames>
  <calcPr calcId="145621"/>
</workbook>
</file>

<file path=xl/calcChain.xml><?xml version="1.0" encoding="utf-8"?>
<calcChain xmlns="http://schemas.openxmlformats.org/spreadsheetml/2006/main">
  <c r="R127" i="2" l="1"/>
  <c r="Q9" i="2"/>
  <c r="R7" i="2" l="1"/>
  <c r="R145" i="2"/>
  <c r="R41" i="2"/>
  <c r="R45" i="2"/>
  <c r="Q75" i="2"/>
  <c r="Q232" i="2" l="1"/>
  <c r="Q231" i="2"/>
  <c r="Q219" i="2"/>
  <c r="Q218" i="2"/>
  <c r="Q195" i="2" l="1"/>
  <c r="Q244" i="2"/>
  <c r="Q217" i="2"/>
  <c r="Q148" i="2"/>
  <c r="Q143" i="2"/>
  <c r="J140" i="2"/>
  <c r="Q125" i="2"/>
  <c r="Q108" i="2"/>
  <c r="Q91" i="2"/>
  <c r="Q74" i="2"/>
  <c r="Q32" i="2" l="1"/>
  <c r="Q424" i="2"/>
  <c r="Q20" i="2" l="1"/>
  <c r="Q298" i="2" l="1"/>
  <c r="R298" i="2" s="1"/>
  <c r="P39" i="2" l="1"/>
  <c r="Q39" i="2"/>
  <c r="Q29" i="2"/>
  <c r="Q30" i="2"/>
  <c r="Q44" i="2" l="1"/>
  <c r="Q15" i="2"/>
  <c r="Q214" i="2"/>
  <c r="R514" i="2" l="1"/>
  <c r="R513" i="2"/>
  <c r="R512" i="2"/>
  <c r="R511" i="2"/>
  <c r="R510" i="2"/>
  <c r="R509" i="2"/>
  <c r="R508" i="2"/>
  <c r="R507" i="2"/>
  <c r="R506" i="2"/>
  <c r="R505" i="2"/>
  <c r="R504" i="2"/>
  <c r="R503" i="2"/>
  <c r="R502" i="2"/>
  <c r="R501" i="2"/>
  <c r="R500" i="2"/>
  <c r="R499" i="2"/>
  <c r="R498" i="2"/>
  <c r="R497" i="2"/>
  <c r="R496" i="2"/>
  <c r="R495" i="2"/>
  <c r="R494" i="2"/>
  <c r="R493" i="2"/>
  <c r="R492" i="2"/>
  <c r="R491" i="2"/>
  <c r="R490" i="2"/>
  <c r="R489" i="2"/>
  <c r="R488" i="2"/>
  <c r="R487" i="2"/>
  <c r="R486" i="2"/>
  <c r="R485" i="2"/>
  <c r="R484" i="2"/>
  <c r="R483" i="2"/>
  <c r="R482" i="2"/>
  <c r="R481" i="2"/>
  <c r="R480" i="2"/>
  <c r="R479" i="2"/>
  <c r="R478" i="2"/>
  <c r="R477" i="2"/>
  <c r="R476" i="2"/>
  <c r="R475" i="2"/>
  <c r="R474" i="2"/>
  <c r="R473" i="2"/>
  <c r="R472" i="2"/>
  <c r="R471" i="2"/>
  <c r="R470" i="2"/>
  <c r="R469" i="2"/>
  <c r="R468" i="2"/>
  <c r="R467" i="2"/>
  <c r="R466" i="2"/>
  <c r="R465" i="2"/>
  <c r="R464" i="2"/>
  <c r="R463" i="2"/>
  <c r="R462" i="2"/>
  <c r="R461" i="2"/>
  <c r="R460" i="2"/>
  <c r="R459" i="2"/>
  <c r="R458" i="2"/>
  <c r="R457" i="2"/>
  <c r="R456" i="2"/>
  <c r="R455" i="2"/>
  <c r="R454" i="2"/>
  <c r="R453" i="2"/>
  <c r="R452" i="2"/>
  <c r="R451" i="2"/>
  <c r="R450" i="2"/>
  <c r="R449" i="2"/>
  <c r="R448" i="2"/>
  <c r="R447" i="2"/>
  <c r="R446" i="2"/>
  <c r="R445" i="2"/>
  <c r="R444" i="2"/>
  <c r="R443" i="2"/>
  <c r="R442" i="2"/>
  <c r="R441" i="2"/>
  <c r="R440" i="2"/>
  <c r="R439" i="2"/>
  <c r="R438" i="2"/>
  <c r="R437" i="2"/>
  <c r="R436" i="2"/>
  <c r="R435" i="2"/>
  <c r="R434" i="2"/>
  <c r="R433" i="2"/>
  <c r="R432" i="2"/>
  <c r="R431" i="2"/>
  <c r="R430" i="2"/>
  <c r="R429" i="2"/>
  <c r="R428" i="2"/>
  <c r="R427" i="2"/>
  <c r="R426" i="2"/>
  <c r="R425" i="2"/>
  <c r="R424" i="2"/>
  <c r="R423" i="2"/>
  <c r="R422" i="2"/>
  <c r="R421" i="2"/>
  <c r="R420" i="2"/>
  <c r="R419" i="2"/>
  <c r="R418" i="2"/>
  <c r="R417" i="2"/>
  <c r="R416" i="2"/>
  <c r="R415" i="2"/>
  <c r="R414" i="2"/>
  <c r="R413" i="2"/>
  <c r="R412" i="2"/>
  <c r="R411" i="2"/>
  <c r="R410" i="2"/>
  <c r="R409" i="2"/>
  <c r="R408" i="2"/>
  <c r="R407" i="2"/>
  <c r="R406" i="2"/>
  <c r="R405" i="2"/>
  <c r="R404" i="2"/>
  <c r="R403" i="2"/>
  <c r="R402" i="2"/>
  <c r="R401" i="2"/>
  <c r="R400" i="2"/>
  <c r="R399" i="2"/>
  <c r="R398" i="2"/>
  <c r="R397" i="2"/>
  <c r="R396" i="2"/>
  <c r="R395" i="2"/>
  <c r="R394" i="2"/>
  <c r="R393" i="2"/>
  <c r="R392" i="2"/>
  <c r="R391" i="2"/>
  <c r="R390" i="2"/>
  <c r="R389" i="2"/>
  <c r="R388" i="2"/>
  <c r="R387" i="2"/>
  <c r="R386" i="2"/>
  <c r="R385" i="2"/>
  <c r="R384" i="2"/>
  <c r="R383" i="2"/>
  <c r="R382" i="2"/>
  <c r="R381" i="2"/>
  <c r="R380" i="2"/>
  <c r="R379" i="2"/>
  <c r="R378" i="2"/>
  <c r="R377" i="2"/>
  <c r="R376" i="2"/>
  <c r="R375" i="2"/>
  <c r="R374" i="2"/>
  <c r="R373" i="2"/>
  <c r="R372" i="2"/>
  <c r="R371" i="2"/>
  <c r="R370" i="2"/>
  <c r="R369" i="2"/>
  <c r="R368" i="2"/>
  <c r="R367" i="2"/>
  <c r="R366" i="2"/>
  <c r="R365" i="2"/>
  <c r="R364" i="2"/>
  <c r="R363" i="2"/>
  <c r="R362" i="2"/>
  <c r="R361" i="2"/>
  <c r="R360" i="2"/>
  <c r="R359" i="2"/>
  <c r="R358" i="2"/>
  <c r="R357" i="2"/>
  <c r="R356" i="2"/>
  <c r="R355" i="2"/>
  <c r="R354" i="2"/>
  <c r="R353" i="2"/>
  <c r="R352" i="2"/>
  <c r="R351" i="2"/>
  <c r="R350" i="2"/>
  <c r="R349" i="2"/>
  <c r="R348" i="2"/>
  <c r="R347" i="2"/>
  <c r="R346" i="2"/>
  <c r="R345" i="2"/>
  <c r="R344" i="2"/>
  <c r="R343" i="2"/>
  <c r="R342" i="2"/>
  <c r="R341" i="2"/>
  <c r="R340" i="2"/>
  <c r="R339" i="2"/>
  <c r="R338" i="2"/>
  <c r="R337" i="2"/>
  <c r="R336" i="2"/>
  <c r="R335" i="2"/>
  <c r="R334" i="2"/>
  <c r="R333" i="2"/>
  <c r="R332" i="2"/>
  <c r="R331" i="2"/>
  <c r="R330" i="2"/>
  <c r="R329" i="2"/>
  <c r="R328" i="2"/>
  <c r="R327" i="2"/>
  <c r="R326" i="2"/>
  <c r="R325" i="2"/>
  <c r="R324" i="2"/>
  <c r="R323" i="2"/>
  <c r="R322" i="2"/>
  <c r="R321" i="2"/>
  <c r="R320" i="2"/>
  <c r="R319" i="2"/>
  <c r="R318" i="2"/>
  <c r="R317" i="2"/>
  <c r="R316" i="2"/>
  <c r="R315" i="2"/>
  <c r="R314" i="2"/>
  <c r="R313" i="2"/>
  <c r="R312" i="2"/>
  <c r="R311" i="2"/>
  <c r="R310" i="2"/>
  <c r="R309" i="2"/>
  <c r="R308" i="2"/>
  <c r="R307" i="2"/>
  <c r="R306" i="2"/>
  <c r="R305" i="2"/>
  <c r="R304" i="2"/>
  <c r="R303" i="2"/>
  <c r="R302" i="2"/>
  <c r="R301" i="2"/>
  <c r="R300" i="2"/>
  <c r="R299" i="2"/>
  <c r="R297" i="2"/>
  <c r="R296" i="2"/>
  <c r="R295" i="2"/>
  <c r="R294" i="2"/>
  <c r="R293" i="2"/>
  <c r="R292" i="2"/>
  <c r="R291" i="2"/>
  <c r="R290" i="2"/>
  <c r="R289" i="2"/>
  <c r="R288" i="2"/>
  <c r="R287" i="2"/>
  <c r="R286" i="2"/>
  <c r="R285" i="2"/>
  <c r="R284" i="2"/>
  <c r="R283" i="2"/>
  <c r="R282" i="2"/>
  <c r="R281" i="2"/>
  <c r="R280" i="2"/>
  <c r="R279" i="2"/>
  <c r="R278" i="2"/>
  <c r="R277" i="2"/>
  <c r="R276" i="2"/>
  <c r="R275" i="2"/>
  <c r="R274" i="2"/>
  <c r="R273" i="2"/>
  <c r="R272" i="2"/>
  <c r="R271" i="2"/>
  <c r="R270" i="2"/>
  <c r="R269" i="2"/>
  <c r="R268" i="2"/>
  <c r="R267" i="2"/>
  <c r="R266" i="2"/>
  <c r="R265" i="2"/>
  <c r="R264" i="2"/>
  <c r="R263" i="2"/>
  <c r="R262" i="2"/>
  <c r="R261" i="2"/>
  <c r="R260" i="2"/>
  <c r="R259" i="2"/>
  <c r="R258" i="2"/>
  <c r="R257" i="2"/>
  <c r="R256" i="2"/>
  <c r="R255" i="2"/>
  <c r="R254" i="2"/>
  <c r="R253" i="2"/>
  <c r="R252" i="2"/>
  <c r="R251" i="2"/>
  <c r="R250" i="2"/>
  <c r="R249" i="2"/>
  <c r="R248" i="2"/>
  <c r="R247" i="2"/>
  <c r="R246" i="2"/>
  <c r="R245" i="2"/>
  <c r="R244" i="2"/>
  <c r="R243" i="2"/>
  <c r="R242" i="2"/>
  <c r="R241" i="2"/>
  <c r="R240" i="2"/>
  <c r="R239" i="2"/>
  <c r="R238" i="2"/>
  <c r="R237" i="2"/>
  <c r="R236" i="2"/>
  <c r="R235" i="2"/>
  <c r="R234" i="2"/>
  <c r="R233" i="2"/>
  <c r="R232" i="2"/>
  <c r="R231" i="2"/>
  <c r="R230" i="2"/>
  <c r="R229" i="2"/>
  <c r="R228" i="2"/>
  <c r="R227" i="2"/>
  <c r="R226" i="2"/>
  <c r="R225" i="2"/>
  <c r="R224" i="2"/>
  <c r="R223" i="2"/>
  <c r="R222" i="2"/>
  <c r="R221" i="2"/>
  <c r="R220" i="2"/>
  <c r="R219" i="2"/>
  <c r="R218" i="2"/>
  <c r="R217" i="2"/>
  <c r="R216" i="2"/>
  <c r="R215" i="2"/>
  <c r="R214" i="2"/>
  <c r="R213" i="2"/>
  <c r="R212" i="2"/>
  <c r="R211" i="2"/>
  <c r="R210" i="2"/>
  <c r="R209" i="2"/>
  <c r="R208" i="2"/>
  <c r="R206" i="2"/>
  <c r="R205" i="2"/>
  <c r="R204" i="2"/>
  <c r="R203" i="2"/>
  <c r="R202" i="2"/>
  <c r="R201" i="2"/>
  <c r="R200" i="2"/>
  <c r="R199" i="2"/>
  <c r="R198" i="2"/>
  <c r="R197" i="2"/>
  <c r="R196" i="2"/>
  <c r="R195" i="2"/>
  <c r="R194" i="2"/>
  <c r="R193" i="2"/>
  <c r="R192" i="2"/>
  <c r="R191" i="2"/>
  <c r="R190" i="2"/>
  <c r="R189" i="2"/>
  <c r="R188" i="2"/>
  <c r="R187" i="2"/>
  <c r="R186" i="2"/>
  <c r="R185" i="2"/>
  <c r="R184" i="2"/>
  <c r="R183" i="2"/>
  <c r="R182" i="2"/>
  <c r="R181" i="2"/>
  <c r="R180" i="2"/>
  <c r="R179" i="2"/>
  <c r="R178" i="2"/>
  <c r="R177" i="2"/>
  <c r="R176" i="2"/>
  <c r="R175" i="2"/>
  <c r="R174" i="2"/>
  <c r="R173" i="2"/>
  <c r="R172" i="2"/>
  <c r="R171" i="2"/>
  <c r="R170" i="2"/>
  <c r="R169" i="2"/>
  <c r="R168" i="2"/>
  <c r="R167" i="2"/>
  <c r="R166" i="2"/>
  <c r="R165" i="2"/>
  <c r="R164" i="2"/>
  <c r="R163" i="2"/>
  <c r="R162" i="2"/>
  <c r="R161" i="2"/>
  <c r="R160" i="2"/>
  <c r="R159" i="2"/>
  <c r="R158" i="2"/>
  <c r="R157" i="2"/>
  <c r="R156" i="2"/>
  <c r="R155" i="2"/>
  <c r="R154" i="2"/>
  <c r="R153" i="2"/>
  <c r="R152" i="2"/>
  <c r="R151" i="2"/>
  <c r="R150" i="2"/>
  <c r="R149" i="2"/>
  <c r="R148" i="2"/>
  <c r="R147" i="2"/>
  <c r="R146" i="2"/>
  <c r="R144" i="2"/>
  <c r="R143" i="2"/>
  <c r="R142" i="2"/>
  <c r="R141" i="2"/>
  <c r="R140" i="2"/>
  <c r="R139" i="2"/>
  <c r="R138" i="2"/>
  <c r="R137" i="2"/>
  <c r="R136" i="2"/>
  <c r="R135" i="2"/>
  <c r="R134" i="2"/>
  <c r="R133" i="2"/>
  <c r="R132" i="2"/>
  <c r="R131" i="2"/>
  <c r="R130" i="2"/>
  <c r="R129" i="2"/>
  <c r="R128" i="2"/>
  <c r="R126" i="2"/>
  <c r="R125" i="2"/>
  <c r="R124" i="2"/>
  <c r="R123" i="2"/>
  <c r="R122" i="2"/>
  <c r="R121" i="2"/>
  <c r="R120" i="2"/>
  <c r="R119" i="2"/>
  <c r="R118" i="2"/>
  <c r="R117" i="2"/>
  <c r="R116" i="2"/>
  <c r="R115" i="2"/>
  <c r="R114" i="2"/>
  <c r="R113" i="2"/>
  <c r="R112" i="2"/>
  <c r="R111" i="2"/>
  <c r="R110" i="2"/>
  <c r="R109" i="2"/>
  <c r="R108" i="2"/>
  <c r="R107" i="2"/>
  <c r="R106" i="2"/>
  <c r="R105" i="2"/>
  <c r="R104" i="2"/>
  <c r="R103" i="2"/>
  <c r="R102" i="2"/>
  <c r="R101" i="2"/>
  <c r="R100" i="2"/>
  <c r="R99" i="2"/>
  <c r="R98" i="2"/>
  <c r="R97" i="2"/>
  <c r="R96" i="2"/>
  <c r="R95" i="2"/>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R46" i="2"/>
  <c r="R44" i="2"/>
  <c r="R43" i="2"/>
  <c r="R42"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R11" i="2"/>
  <c r="R10" i="2"/>
  <c r="R8" i="2"/>
  <c r="R6" i="2"/>
  <c r="R5" i="2"/>
  <c r="R4" i="2"/>
  <c r="R3" i="2"/>
</calcChain>
</file>

<file path=xl/comments1.xml><?xml version="1.0" encoding="utf-8"?>
<comments xmlns="http://schemas.openxmlformats.org/spreadsheetml/2006/main">
  <authors>
    <author>Rosanna Capella</author>
  </authors>
  <commentList>
    <comment ref="F511" authorId="0">
      <text>
        <r>
          <rPr>
            <b/>
            <sz val="9"/>
            <color indexed="81"/>
            <rFont val="Tahoma"/>
            <family val="2"/>
          </rPr>
          <t>Rosanna Capella:</t>
        </r>
        <r>
          <rPr>
            <sz val="9"/>
            <color indexed="81"/>
            <rFont val="Tahoma"/>
            <family val="2"/>
          </rPr>
          <t xml:space="preserve">
Pagamento effettuato a Broker</t>
        </r>
      </text>
    </comment>
  </commentList>
</comments>
</file>

<file path=xl/sharedStrings.xml><?xml version="1.0" encoding="utf-8"?>
<sst xmlns="http://schemas.openxmlformats.org/spreadsheetml/2006/main" count="3797" uniqueCount="1644">
  <si>
    <t>CIG</t>
  </si>
  <si>
    <t>ANNO</t>
  </si>
  <si>
    <t>OGGETTO</t>
  </si>
  <si>
    <t>PROCEDURA SCELTA CONTRAENTE</t>
  </si>
  <si>
    <t>ELENCO SOGGETTI PARTECIPANTI</t>
  </si>
  <si>
    <t>CODICE FISCALE</t>
  </si>
  <si>
    <t>AGGIUDICATARIO</t>
  </si>
  <si>
    <t>IMPORTO AGGIUDICAZIONE</t>
  </si>
  <si>
    <t>DATA INIZIO</t>
  </si>
  <si>
    <t>DATA 
ULTIMAZIONE</t>
  </si>
  <si>
    <t>SOMME 
LIQUIDATE 
al 31/12/13</t>
  </si>
  <si>
    <t>SOMME 
LIQUIDATE 
al 31/12/14</t>
  </si>
  <si>
    <t>08- AFFIDAMENTO IN ECONOMIA- COTTIMO FIDUCIARIO</t>
  </si>
  <si>
    <t>02136140122</t>
  </si>
  <si>
    <t>ZC609B01F4</t>
  </si>
  <si>
    <t>Incarico fiduciario esperto qualificato in radioprotezione</t>
  </si>
  <si>
    <t>E.S.A. PROGETTI</t>
  </si>
  <si>
    <t>DPTMRC61M26L750N</t>
  </si>
  <si>
    <t>E.S.A. PROGETTI DI DE PIETRA ING.M.</t>
  </si>
  <si>
    <t>03350060657</t>
  </si>
  <si>
    <t>Z350AE3C0B</t>
  </si>
  <si>
    <t>SERVIZIO quinquennale di noleggio fotocopiatori</t>
  </si>
  <si>
    <t>23- AFFIDAMENTO IN ECONOMIA - AFFIDAMENTO DIRETTO</t>
  </si>
  <si>
    <t>RICOH ITALIA SRL</t>
  </si>
  <si>
    <t>00748490158</t>
  </si>
  <si>
    <t>ROMEO FEDERIGI ELETTRONICA SRL</t>
  </si>
  <si>
    <t>FDRRMO64H09F205X</t>
  </si>
  <si>
    <t>BSSRRT56R04L746B</t>
  </si>
  <si>
    <t>Servizi di trasporto rifiuti liquidi - percolati C.E.R. 190307 - C.E.R. 161002</t>
  </si>
  <si>
    <t>01- PROCEDURA APERTA</t>
  </si>
  <si>
    <t>SPURGO SERVICE S.R.L.
AL.VER TRASPORTI SRL UNIPERSONALE
ECOLOGICA PIEMONTESE SRL
IMPRESA DE MITRI SRL</t>
  </si>
  <si>
    <t xml:space="preserve">00468910070
01964390031
01032710079
06428780016
</t>
  </si>
  <si>
    <t>AL.VER TRASPORTI SRL UNIPERSONALE</t>
  </si>
  <si>
    <t>01964390031</t>
  </si>
  <si>
    <t>CEREDA AMBROGIO S.R.L.</t>
  </si>
  <si>
    <t>02264790961</t>
  </si>
  <si>
    <t>01401930183</t>
  </si>
  <si>
    <t>Fornitura n.2 costipatori 7 mc telaio &gt; 70 PTT e n.2 costipatori 5 mc telaio&gt; 50 PTT e servizio manutentivo full service</t>
  </si>
  <si>
    <t>FARID INDUSTRIE S.P.A
ECOSOLUZIONI SRL
COS.ECO. SRL</t>
  </si>
  <si>
    <t>06500530016
03988670281
00503100778</t>
  </si>
  <si>
    <t>FARID INDUSTRIE S.P.A</t>
  </si>
  <si>
    <t>06500530016</t>
  </si>
  <si>
    <t>5509100D20</t>
  </si>
  <si>
    <t>Fornitura n. 1 autocompattatore da 10 mc telaio &gt; 120 PTT e n. 1 autocompattatore da 10 mc telaio &gt; 140 PTT e servizio manutenzione full service</t>
  </si>
  <si>
    <t>08 - AFFIDAMENTO IN ECONOMIA- COTTIMO FIDUCIARIO</t>
  </si>
  <si>
    <t>ISTITUTO AUXOLOGICO ITALIANO</t>
  </si>
  <si>
    <t>02703120150</t>
  </si>
  <si>
    <t>LADY PLASTIK S.r.l.</t>
  </si>
  <si>
    <t>12563230155</t>
  </si>
  <si>
    <t>LAVORI di costruzione nuovo centro raccolta differenziata Mergozzo</t>
  </si>
  <si>
    <t>04 - PROCEDURA NEGOZIATA SENZA PREVIA PUBBLICAZIONE DEL BANDO</t>
  </si>
  <si>
    <t>Omegna Scavi di Scaramozza Gianni Antonio
IMPRESA PRINI Srl
CIVELLI COSTRUZIONI SRL
BORGAZZI VITTORIO SRL
FRUA CAV. MARIO SPA</t>
  </si>
  <si>
    <t>SCRGNN59M26H037Q
00112210034
02067440129
01850640036
00582100038</t>
  </si>
  <si>
    <t>IMPRESA PRINI Srl</t>
  </si>
  <si>
    <t>00112210034</t>
  </si>
  <si>
    <t>26 - AFFIDAMENTO DIRETTO IN ADESIONE AD ACCORDO QUADRO/CONVENZIONE</t>
  </si>
  <si>
    <t>EUROPAM SRL</t>
  </si>
  <si>
    <t>03076310105</t>
  </si>
  <si>
    <t>23 - AFFIDAMENTO IN ECONOMIA - AFFIDAMENTO DIRETTO</t>
  </si>
  <si>
    <t>GORENT SPA</t>
  </si>
  <si>
    <t>08605630014</t>
  </si>
  <si>
    <t>EDENRED ITALIA SRL</t>
  </si>
  <si>
    <t>01014660417</t>
  </si>
  <si>
    <t>08566440015</t>
  </si>
  <si>
    <t>TRM SPA TRATTAM.RIFIUTI METROPOLITANI</t>
  </si>
  <si>
    <t>SERVIZI DI LEASING FINANZIARIO BENI MOBILI</t>
  </si>
  <si>
    <t>BNP PARIBAS LEASING SOLUTIONS SPA
SG LEASING S.P.A.
ALBA LEASING SPA</t>
  </si>
  <si>
    <t>00862460151
06422900156
06707270960</t>
  </si>
  <si>
    <t>BNP PARIBAS LEASING SOLUTIONS SPA</t>
  </si>
  <si>
    <t>00862460151</t>
  </si>
  <si>
    <t>ZILIANI SERVICE SRL</t>
  </si>
  <si>
    <t>01644480335</t>
  </si>
  <si>
    <t>02372680187</t>
  </si>
  <si>
    <t>EUROINFORMATICA SRL</t>
  </si>
  <si>
    <t>01668410978</t>
  </si>
  <si>
    <t>58386140B2</t>
  </si>
  <si>
    <t>SERVIZI di igiene ambientale: raccolta differenziata-trasporto rifiuti-spazzamento stradale-gestione centi raccolta comunali</t>
  </si>
  <si>
    <t>01 - PROCEDURA APERTA</t>
  </si>
  <si>
    <t>Cooperativa Sociale Risorse
Ederambiente s.c.
Teknoservice s.r.l.</t>
  </si>
  <si>
    <t>01306240035
01797860028
08854760017</t>
  </si>
  <si>
    <t>Cooperativa Sociale Risorse</t>
  </si>
  <si>
    <t>01306240035</t>
  </si>
  <si>
    <t>00818570012</t>
  </si>
  <si>
    <t>590379099F</t>
  </si>
  <si>
    <t>SERVIZI DI PULIZIA ORDINARIA E STRAORDINARIA DEI LOCALI AZIENDALI</t>
  </si>
  <si>
    <t>17 - AFFIDAMENTO DIRETTO EX. ART. 5 DELLA LEGGE N. 381/91</t>
  </si>
  <si>
    <t>CONSORZIO SOCIALE SOCIETA' COOPERATIVA ONLUS</t>
  </si>
  <si>
    <t>01728400035</t>
  </si>
  <si>
    <t>02264790961
01032710079
05003020152
01689940185
01368180129
01401930183</t>
  </si>
  <si>
    <t>5920043E04</t>
  </si>
  <si>
    <t>FORNITURA PNEUMATICI E SERVIZI ACCESSORI DI MONTAGGIO</t>
  </si>
  <si>
    <t>GIUDICI GOMME S.N.C. DI GIUDICI G. &amp; C.
Fumagalli Gomme di Foti Marco
Elettrogomme s.n.c.
Ferrari Ettore di Ferrari Paolo &amp; C. s.n.c.
Grassi Gomme s.r.l.
SPI Service s.r.l.
VCO Gomme s.n.c. di Tabarini Gilberto, Maurizio &amp; Fabrizio</t>
  </si>
  <si>
    <t>01129400030
FTOMRC75A03D332J
01469120032
01469830036
01543890030
01278670037
01465200036</t>
  </si>
  <si>
    <t>GIUDICI GOMME S.N.C. DI GIUDICI G. &amp; C.</t>
  </si>
  <si>
    <t>01129400030</t>
  </si>
  <si>
    <t>59309674CC</t>
  </si>
  <si>
    <t>SERVIZIO DI ELABORAZIONE CEDOLINI PAGA E CONSULENZA DEL LAVORO</t>
  </si>
  <si>
    <t>Intelliform S.p.A.
Studio Elit S.a.S. di Beccaria Italo e C.
Studio Associato Lupi &amp; Puppo
Studio Zigiotti Sr.l.
Data Elaboration &amp; Services S.r.l.
Studio Trisconi di Rag. E. Trisconi e Dott. L. Tarabella
Evoluziona S.r.l.
G.E.P.S. S.a.S.
Studio di consulenza Iacopo Bonacchi
Studio Pavan S.r.l.</t>
  </si>
  <si>
    <t>04139360962
063 19010150
037 42290103
01714310032
10077841004
02303210039
02679880985
13151110155
BNCCPI52R26F970B
01101560033</t>
  </si>
  <si>
    <t>Intelliform S.p.A.</t>
  </si>
  <si>
    <t>04139360962</t>
  </si>
  <si>
    <t>Z651126C51</t>
  </si>
  <si>
    <t>COLOMBO ING. FRANCO
ZIMATEC SRL
ZIMATEC STUDIO ASSOCIATO DI INGEGNERIA</t>
  </si>
  <si>
    <t>CLMFNC48M10E514V
06020880016
00663270072</t>
  </si>
  <si>
    <t>Z91114EE9E</t>
  </si>
  <si>
    <t xml:space="preserve">SERVIZI di trasporto e avvio a recupero rifiuti CER 16 01 03 </t>
  </si>
  <si>
    <t>CEREDA AMBROGIO S.R.L.
Ecologica Piemontese s.r.l.
LA NETTATUTTO S.R.L.
WASTE ITALIA SPA
Econord S.p.A.
RE SERGIO AUTOTRASPORTI SRL</t>
  </si>
  <si>
    <t>TOTALERG S.p.A</t>
  </si>
  <si>
    <t>00051570893</t>
  </si>
  <si>
    <t>ZUCCHETTI SPA</t>
  </si>
  <si>
    <t>05006900962</t>
  </si>
  <si>
    <t>04511280630</t>
  </si>
  <si>
    <t>IL SOGNO SOCIETA'  COOP.SOCIALE ONLUS</t>
  </si>
  <si>
    <t>01213880030</t>
  </si>
  <si>
    <t>MICRONTEL S.P.A.</t>
  </si>
  <si>
    <t>05095330014</t>
  </si>
  <si>
    <t>FORNITURA timbri/DDT/registri/materiale consumo</t>
  </si>
  <si>
    <t>LA TECNICA S.N.C.</t>
  </si>
  <si>
    <t>01661980035</t>
  </si>
  <si>
    <t>FORNITURA cancelleria</t>
  </si>
  <si>
    <t>GARBOLI PER L'UFFICIO</t>
  </si>
  <si>
    <t>GRBLCU77R25L682Y</t>
  </si>
  <si>
    <t>TIPOGRAFIA BOLONGARO S.N.C.</t>
  </si>
  <si>
    <t>01428270035</t>
  </si>
  <si>
    <t>CATTANEO PLAST SRL</t>
  </si>
  <si>
    <t>01562680031</t>
  </si>
  <si>
    <t>CONTENUR S.L.</t>
  </si>
  <si>
    <t>02665990129</t>
  </si>
  <si>
    <t>FORNITURA Ad-Blue - magazzino</t>
  </si>
  <si>
    <t>BORGO AGNELLO S.P.A.</t>
  </si>
  <si>
    <t>00574710034</t>
  </si>
  <si>
    <t>JANNI &amp; CESCHI S.R.L.</t>
  </si>
  <si>
    <t>00490560034</t>
  </si>
  <si>
    <t>L'HOBBYSTA S.R.L.</t>
  </si>
  <si>
    <t>01417910039</t>
  </si>
  <si>
    <t>POSSETTI SRL</t>
  </si>
  <si>
    <t>00512250036</t>
  </si>
  <si>
    <t>FORNITURA pezzi di ricambio attrezzature impianti e mezzi raccolta</t>
  </si>
  <si>
    <t>CENTROCOLORE S.N.C.</t>
  </si>
  <si>
    <t>00903880037</t>
  </si>
  <si>
    <t>PIEMONTE SERVICE S.R.L.</t>
  </si>
  <si>
    <t>09483840014</t>
  </si>
  <si>
    <t>SIR SAFETY SYSTEM S.p.A. UNIPERSONALE</t>
  </si>
  <si>
    <t>03359340584</t>
  </si>
  <si>
    <t>FORNITURA DPI vari e scarpe residuali</t>
  </si>
  <si>
    <t>GRAFER S.R.L.</t>
  </si>
  <si>
    <t>00575430038</t>
  </si>
  <si>
    <t>AGRI VERBANO S.N.C.</t>
  </si>
  <si>
    <t>00347730038</t>
  </si>
  <si>
    <t>FORNITURA mensile elaborazioni meteorologiche discarica Domodossola</t>
  </si>
  <si>
    <t>A.R.P.A. PIEMONTE</t>
  </si>
  <si>
    <t>07176380017</t>
  </si>
  <si>
    <t>SUMUS ITALIA SRL</t>
  </si>
  <si>
    <t>03513850366</t>
  </si>
  <si>
    <t>LAKE WEB S.R.L.</t>
  </si>
  <si>
    <t>01760860039</t>
  </si>
  <si>
    <t>MM DI MOLINI O. &amp; MARUZZI R. SNC</t>
  </si>
  <si>
    <t>01486180035</t>
  </si>
  <si>
    <t>ACQUA NOVARA VCO S.P.A.</t>
  </si>
  <si>
    <t>02078000037</t>
  </si>
  <si>
    <t xml:space="preserve">FORNITURA materiali di consumo per spazzatrici stradali </t>
  </si>
  <si>
    <t>FARID INDUSTRIE SPA</t>
  </si>
  <si>
    <t>GILETTA S.p.a.</t>
  </si>
  <si>
    <t>01106760042</t>
  </si>
  <si>
    <t>CESEL SRL</t>
  </si>
  <si>
    <t>06840750159</t>
  </si>
  <si>
    <t>FORNITURA spazzole per spazzatrici stradali</t>
  </si>
  <si>
    <t>LINEA STRADALE SRL</t>
  </si>
  <si>
    <t>03280400130</t>
  </si>
  <si>
    <t>MR CENTRO CLIMA SRL</t>
  </si>
  <si>
    <t>11986540158</t>
  </si>
  <si>
    <t xml:space="preserve">FORNITURA materiali edili per manutenzioni immobili </t>
  </si>
  <si>
    <t>00856620034</t>
  </si>
  <si>
    <t>FORNITURA materiali di consumo vari per manutenzione immobili</t>
  </si>
  <si>
    <t>CAIELLI E FERRARI S.R.L.</t>
  </si>
  <si>
    <t>00215040122</t>
  </si>
  <si>
    <t>COMOLI, FERRARI &amp; C. S.P.A.</t>
  </si>
  <si>
    <t>00123060030</t>
  </si>
  <si>
    <t>27 - CONFRONTO COMPETITIVO IN ADESIONE AD ACCORDO QUADRO/CONVENZIONE</t>
  </si>
  <si>
    <t>AUTORIPARAZIONI STROLA CLAUDIO
SPECIAL CAR S.N.C.
BORGO AGNELLO S.P.A.
DRAY CAR S.R.L.
TOCECAR S.R.L.</t>
  </si>
  <si>
    <t>STRCLD80C10B019U
01452750035
00574710034
02153400037
00863140034</t>
  </si>
  <si>
    <t>DRAY CAR S.R.L.</t>
  </si>
  <si>
    <t>02153400037</t>
  </si>
  <si>
    <t>611688987B</t>
  </si>
  <si>
    <t>SERVIZIO manutenzione meccanica telai Ossola 2</t>
  </si>
  <si>
    <t>SPECIAL CAR S.N.C.</t>
  </si>
  <si>
    <t>01452750035</t>
  </si>
  <si>
    <t>6117614EC3</t>
  </si>
  <si>
    <t>SERVIZIO manutenzione meccanica telai Verbano</t>
  </si>
  <si>
    <t>TOCECAR S.R.L.</t>
  </si>
  <si>
    <t>00863140034</t>
  </si>
  <si>
    <t>611762148D</t>
  </si>
  <si>
    <t>SERVIZIO manutenzione meccanica telai Verbano Cusio</t>
  </si>
  <si>
    <t>AUTORIPARAZIONI STROLA CLAUDIO</t>
  </si>
  <si>
    <t>STRCLD80C10B019U</t>
  </si>
  <si>
    <t>ZA4130A487</t>
  </si>
  <si>
    <t>SERVIZIO di manutenzione attrezzature veicoli raccolta Verbano 3</t>
  </si>
  <si>
    <t>FARID INDUSTRIE SPA
DRAY CAR S.R.L.</t>
  </si>
  <si>
    <t>06500530016
02153400037</t>
  </si>
  <si>
    <t>Z25130A49D</t>
  </si>
  <si>
    <t>SERVIZIO di manutenzione attrezzature veicoli raccolta Ossola 2</t>
  </si>
  <si>
    <t>Z31130A4E8</t>
  </si>
  <si>
    <t xml:space="preserve">SERVIZIO di manutenzione attrezzature veicoli raccolta Verbano Cusio </t>
  </si>
  <si>
    <t>Z18130A508</t>
  </si>
  <si>
    <t xml:space="preserve">SERVIZIO di manutenzione parti elettriche veicoli raccolta Ossola 1 </t>
  </si>
  <si>
    <t>NUOVA ELETTRAUTO S.N.C.
AUTORIPARAZIONI STROLA CLAUDIO
SPECIAL CAR S.N.C.
BORGO AGNELLO S.P.A.
TOCECAR S.R.L.</t>
  </si>
  <si>
    <t>01562640035
STRCLD80C10B019U
01452750035
00574710034
00863140034</t>
  </si>
  <si>
    <t>Z2F130A559</t>
  </si>
  <si>
    <t xml:space="preserve">SERVIZIO di manutenzione parti elettriche veicoli raccolta Ossola 2 </t>
  </si>
  <si>
    <t>6117648AD3</t>
  </si>
  <si>
    <t xml:space="preserve">SERVIZIO di manutenzione parti elettriche veicoli raccolta Verbano </t>
  </si>
  <si>
    <t>Z99130A57C</t>
  </si>
  <si>
    <t xml:space="preserve">SERVIZIO di manutenzione parti elettriche veicoli raccolta Verbano Cusio </t>
  </si>
  <si>
    <t>Z1A130A592</t>
  </si>
  <si>
    <t>SERVIZIO di manutenzione carrozzeria veicoli raccolta Ossola 1</t>
  </si>
  <si>
    <t>B.E.ST. CAR S.N.C.
DT CAR S.R.L.</t>
  </si>
  <si>
    <t>02048640037
01022900037</t>
  </si>
  <si>
    <t>DT CAR S.R.L.</t>
  </si>
  <si>
    <t>01022900037</t>
  </si>
  <si>
    <t>Z1E130A5AB</t>
  </si>
  <si>
    <t>SERVIZIO di manutenzione carrozzeria veicoli raccolta Ossola 2</t>
  </si>
  <si>
    <t>Z55130A5C9</t>
  </si>
  <si>
    <t>SERVIZIO di manutenzione carrozzeria veicoli raccolta Verbano</t>
  </si>
  <si>
    <t>B.E.ST. CAR S.N.C.</t>
  </si>
  <si>
    <t>02048640037</t>
  </si>
  <si>
    <t>Z35130A5FC</t>
  </si>
  <si>
    <t xml:space="preserve">SERVIZIO di manutenzione carrozzeria veicoli raccolta Verbano Cusio </t>
  </si>
  <si>
    <t>SERVIZIO di consulenza e assistenza gestione rifiuti</t>
  </si>
  <si>
    <t>TECNOLOGIE D'IMPRESA SRL A SOCIO UNICO</t>
  </si>
  <si>
    <t>05100520153</t>
  </si>
  <si>
    <t>FORNITURA materiali vari di consumo - ferramenta</t>
  </si>
  <si>
    <t>FERR. MOSONI DI MOSONI REMIGIO SRL</t>
  </si>
  <si>
    <t>00114160039</t>
  </si>
  <si>
    <t>VI.PE SRL</t>
  </si>
  <si>
    <t>00201580032</t>
  </si>
  <si>
    <t>AGRIVAL S.A.S.</t>
  </si>
  <si>
    <t>02060720121</t>
  </si>
  <si>
    <t>Z961317A6B</t>
  </si>
  <si>
    <t xml:space="preserve">SERVIZIO di manutenzione programmata impianti di pesatura </t>
  </si>
  <si>
    <t>CRIVELLI &amp; C. S.N.C.</t>
  </si>
  <si>
    <t>01160310031</t>
  </si>
  <si>
    <t xml:space="preserve">FORNITURA materiali per igiene e pulizia  </t>
  </si>
  <si>
    <t>ERREMME S.R.L.</t>
  </si>
  <si>
    <t>01385730039</t>
  </si>
  <si>
    <t>LERICAS DI STRAZZA LUIGI</t>
  </si>
  <si>
    <t>STRLGU66M29Z401Z</t>
  </si>
  <si>
    <t>AUTOFFICINA MAZZI MAURO</t>
  </si>
  <si>
    <t>MZZMRA62A24H037N</t>
  </si>
  <si>
    <t>CARROZZERIA ALBERTINI S.A.S.</t>
  </si>
  <si>
    <t>02303530030</t>
  </si>
  <si>
    <t>SERVIZIO pratiche automobilistiche raccolta</t>
  </si>
  <si>
    <t>SERVIZIO di spurgo fosse, spurgo e allontanamento acque reflue - sede centri di raccolta e impianti</t>
  </si>
  <si>
    <t>01722060033</t>
  </si>
  <si>
    <t>VCO SPURGHI SCARSETTI CLAUDIO &amp; C. SAS</t>
  </si>
  <si>
    <t xml:space="preserve">IL SOGNO COOPERATIVA SOCIALE ONLUS </t>
  </si>
  <si>
    <t xml:space="preserve">SERVIZIO di redazione attestazioni di idoneità tecnica veicoli raccolta rifiuti </t>
  </si>
  <si>
    <t>PRODOTTO AMBIENTE DI ING.MASSARA R.</t>
  </si>
  <si>
    <t xml:space="preserve">MSSRCR55A30G019J </t>
  </si>
  <si>
    <t>GOLMAR ITALIA S.P.A.</t>
  </si>
  <si>
    <t>02555860010</t>
  </si>
  <si>
    <t>FORNITURA ricambi e materiale di consumo veicoli</t>
  </si>
  <si>
    <t>AUTORICAMBI TRENTIN S.R.L.</t>
  </si>
  <si>
    <t>01971930035</t>
  </si>
  <si>
    <t>TECNO.AIR S.N.C.</t>
  </si>
  <si>
    <t>01664870035</t>
  </si>
  <si>
    <t>TOCECAR SRL</t>
  </si>
  <si>
    <t xml:space="preserve">SERVIZIO di verifica periodica Gru e attrezzature a fune </t>
  </si>
  <si>
    <t>LIEBHERR - EMTEC ITALIA S.p.A.</t>
  </si>
  <si>
    <t>02311960211</t>
  </si>
  <si>
    <t>PETRONAS LUBRICANTS ITALY S.P.A.</t>
  </si>
  <si>
    <t>05082750968</t>
  </si>
  <si>
    <t>C.F.R. - Consorzio per la formazione e la ricerca</t>
  </si>
  <si>
    <t>01396620039</t>
  </si>
  <si>
    <t>FORNITURA carburante alla pompa con schede carburante - FERRI</t>
  </si>
  <si>
    <t>FERRI BARBARA</t>
  </si>
  <si>
    <t>FRRBBR66B50H037H</t>
  </si>
  <si>
    <t>COMIE S.r.l.</t>
  </si>
  <si>
    <t>03371670153</t>
  </si>
  <si>
    <t>Z72138F174</t>
  </si>
  <si>
    <t>SERVIZIO di noleggio e installazione dispositivi di rilevazione satellitare GPS veicoli aziendali</t>
  </si>
  <si>
    <t>LOGICAR SRL</t>
  </si>
  <si>
    <t>01880680507</t>
  </si>
  <si>
    <t>STUDIO LEGALE GALBIATI SACCHI E ASS.TI</t>
  </si>
  <si>
    <t>11924530154</t>
  </si>
  <si>
    <t>Z4E1393244</t>
  </si>
  <si>
    <t>SERVIZIO di accertamenti diagnostici tossicodipendenze</t>
  </si>
  <si>
    <t xml:space="preserve">C.D.C. CENTRO POLISPECIALISTICO PRIVATO </t>
  </si>
  <si>
    <t>03954980011</t>
  </si>
  <si>
    <t>STUDIO AVVOCATO PACCHIANA A.&amp; ASSOCIATI</t>
  </si>
  <si>
    <t>07531790017</t>
  </si>
  <si>
    <t xml:space="preserve">FORNITURA carburante alla pompa con schede carburante </t>
  </si>
  <si>
    <t>BRIXIA GAS DI CALABRESE GIOVANNA</t>
  </si>
  <si>
    <t>CLBGNN84E58L746C</t>
  </si>
  <si>
    <t>ISTITUTO POLIGRAFICO E ZECCA</t>
  </si>
  <si>
    <t>00399810589</t>
  </si>
  <si>
    <t>FORNITURA carburanti con schede carburante</t>
  </si>
  <si>
    <t xml:space="preserve">PIOGGIA MAURO </t>
  </si>
  <si>
    <t>PGGMRA72T16L746K</t>
  </si>
  <si>
    <t xml:space="preserve">SERVIZIO buoni mensa aziendali </t>
  </si>
  <si>
    <t>SODEXO MOTIVATION SOLUTIONS ITALIA SRL</t>
  </si>
  <si>
    <t>05892970152</t>
  </si>
  <si>
    <t>SERVIZIO di abbonamento programma “Bilancio Europeo Plus”</t>
  </si>
  <si>
    <t>TSS SPA SOCIETA' UNIPERSONALE</t>
  </si>
  <si>
    <t>12811210157</t>
  </si>
  <si>
    <t>IDRA SRL</t>
  </si>
  <si>
    <t>03268130964</t>
  </si>
  <si>
    <t>PLUSERVICE S.R.L.</t>
  </si>
  <si>
    <t>01140590421</t>
  </si>
  <si>
    <t>SERVIZI legali per recupero crediti</t>
  </si>
  <si>
    <t>ADREANI AVV.TO MAURIZIO</t>
  </si>
  <si>
    <t>DRNMRZ44A17L746M</t>
  </si>
  <si>
    <t xml:space="preserve">SERVIZI di manutenzione software ed hardware aziendale - canoni </t>
  </si>
  <si>
    <t>FLEXXA SRL</t>
  </si>
  <si>
    <t>02260130030</t>
  </si>
  <si>
    <t>ZF313D7FAF</t>
  </si>
  <si>
    <t>SERVIZIO avvio a recupero rifiuti inerti - CER 17 01 07 e CER 17 09 04</t>
  </si>
  <si>
    <t>FRUA CAV. MARIO SPA</t>
  </si>
  <si>
    <t>00582100038</t>
  </si>
  <si>
    <t>Z0213D9FCB</t>
  </si>
  <si>
    <t xml:space="preserve">SERVIZI di rilievo planoaltimetrico discarica di Domodossola </t>
  </si>
  <si>
    <t>GISTER GEOMATICA S.A.S.</t>
  </si>
  <si>
    <t>01866800038</t>
  </si>
  <si>
    <t>SPECIAL CAR SNC DI BIONDO FRANCESCO &amp; C.</t>
  </si>
  <si>
    <t xml:space="preserve">SERVIZIO di trasporto e recupero lattine CNA </t>
  </si>
  <si>
    <t>RONI S.R.L.</t>
  </si>
  <si>
    <t>11812570155</t>
  </si>
  <si>
    <t>Z0713F2954</t>
  </si>
  <si>
    <t xml:space="preserve">SERVIZIO lavaggio indumenti e DPI con fornitura buoni </t>
  </si>
  <si>
    <t>S.C.M. SRL - DIV. TICKET CLEAN</t>
  </si>
  <si>
    <t>01512380154</t>
  </si>
  <si>
    <t>SERVIZIO di revisione e manutenzione GRU mobili</t>
  </si>
  <si>
    <t xml:space="preserve">CARROZZERIA PASTORE S.P.A. </t>
  </si>
  <si>
    <t>00862750031</t>
  </si>
  <si>
    <t>CARROZZERIA PASTORE S.R.L.</t>
  </si>
  <si>
    <t>6214300A94</t>
  </si>
  <si>
    <t>VCO TRASPORTI S.R.L. A SOCIO UNICO
VICARIO RENATO
VCO GOMME SNC DI TABARINI G.M.F.
GOMMISTA TRESTINI</t>
  </si>
  <si>
    <t>01792330035
VCRRNT50E13B610U
01465200036
02218690036</t>
  </si>
  <si>
    <t>VCO GOMME SNC DI TABARINI G.M.&amp; F.</t>
  </si>
  <si>
    <t>01465200036</t>
  </si>
  <si>
    <t>02177260037</t>
  </si>
  <si>
    <t>IPSOA-FRANCIS LEFEBVRE SRL</t>
  </si>
  <si>
    <t>10129040159</t>
  </si>
  <si>
    <t>Z65143A452</t>
  </si>
  <si>
    <t>SERVIZIO di progettazione realizzazione rete di collettamento acque reflue lavaggio</t>
  </si>
  <si>
    <t>DIDO ING. FABRIZIO</t>
  </si>
  <si>
    <t>DDIFRZ73P06H037D</t>
  </si>
  <si>
    <t>Z01143A4D2</t>
  </si>
  <si>
    <t xml:space="preserve">SERVIZIO di progettazione interventi di spostamento contenitori interrati Verbania </t>
  </si>
  <si>
    <t>ZD6143A55D</t>
  </si>
  <si>
    <t xml:space="preserve">SERVIZIO di progettazione per autorizzazione ambientale impianto di condizionamento sede </t>
  </si>
  <si>
    <t>KGN SRL</t>
  </si>
  <si>
    <t>02391180243</t>
  </si>
  <si>
    <t>00579120031
01213880030
00899440036
02013760034
91047330120</t>
  </si>
  <si>
    <t>00579120031</t>
  </si>
  <si>
    <t>SERVIZIO di manutenzione programmata e assistenza torcia biogas</t>
  </si>
  <si>
    <t>08432430968</t>
  </si>
  <si>
    <t xml:space="preserve">DEMAR ITALIA SRL </t>
  </si>
  <si>
    <t>07245160960</t>
  </si>
  <si>
    <t>01281780302</t>
  </si>
  <si>
    <t>BORGAZZI VITTORIO SRL</t>
  </si>
  <si>
    <t>01850640036</t>
  </si>
  <si>
    <t>Z091470F98</t>
  </si>
  <si>
    <t>SERVIZI pratiche e direzione lavori c/o discarica Cambiasca</t>
  </si>
  <si>
    <t>IDRAULICA VOLPIN</t>
  </si>
  <si>
    <t>VLPFNC65D02H037H</t>
  </si>
  <si>
    <t>CHIMITEX S.P.A.</t>
  </si>
  <si>
    <t>01235350129</t>
  </si>
  <si>
    <t>La Nettatutto S.r.l.</t>
  </si>
  <si>
    <t>05003020152</t>
  </si>
  <si>
    <t xml:space="preserve">E.S.A. PROGETTI </t>
  </si>
  <si>
    <t>PROVERBIO BRUNO SRL</t>
  </si>
  <si>
    <t>02260490038</t>
  </si>
  <si>
    <t>AMM.NE COM.LE DI VERBANIA</t>
  </si>
  <si>
    <t>00182910034</t>
  </si>
  <si>
    <t>FAIP SRL</t>
  </si>
  <si>
    <t>01264220169</t>
  </si>
  <si>
    <t>6342246AF5</t>
  </si>
  <si>
    <t>SERVIZIO smaltimento RUI presso Polo Tecnologico di Cavaglià</t>
  </si>
  <si>
    <t>A.S.R.A.B. S.p.A.</t>
  </si>
  <si>
    <t>01929160024</t>
  </si>
  <si>
    <t>Z9F15886C3</t>
  </si>
  <si>
    <t xml:space="preserve">SERVIZIO di progettazione per realizzazione di nuovo centro per la raccolta differenziata - Mergozzo </t>
  </si>
  <si>
    <t>ZIMATEC Studio associato di ingegneria e Ing. Franco Colombo</t>
  </si>
  <si>
    <t>00663270072</t>
  </si>
  <si>
    <t>SERVIZIO di manutenzione programmata e assistenza carro ponte Mergozzo</t>
  </si>
  <si>
    <t>Trevolution Service S.r.l.</t>
  </si>
  <si>
    <t>03807400233</t>
  </si>
  <si>
    <t xml:space="preserve">SERVIZIO di noleggio veicolo per la raccolta rifiuti urbani </t>
  </si>
  <si>
    <t xml:space="preserve">VRENT S.r.l. </t>
  </si>
  <si>
    <t>01442160626</t>
  </si>
  <si>
    <t>INGEN SRL</t>
  </si>
  <si>
    <t>01925180034</t>
  </si>
  <si>
    <t>FORNITURA materiale per manutenzioni</t>
  </si>
  <si>
    <t xml:space="preserve">R.T.M. SNC DI RUSCHETTI T. &amp; C. </t>
  </si>
  <si>
    <t>00162410039</t>
  </si>
  <si>
    <t>COOPERATIVA SOCIALE RISORSE SRL</t>
  </si>
  <si>
    <t>SERVIZIO conservazione digitale fatture elettroniche</t>
  </si>
  <si>
    <t>SIA SPA</t>
  </si>
  <si>
    <t>BANCA NAZIONALE DEL LAVORO SPA</t>
  </si>
  <si>
    <t>09339391006</t>
  </si>
  <si>
    <t>CONSULPROGETT SRL</t>
  </si>
  <si>
    <t>01011480439</t>
  </si>
  <si>
    <t>C.I.E. Centro italiano di ergonomia srl</t>
  </si>
  <si>
    <t>01905910509</t>
  </si>
  <si>
    <t>IMPIANTI ELETTRICI GAGLIARDI S.N.C.</t>
  </si>
  <si>
    <t>01144960034</t>
  </si>
  <si>
    <t>PAKELO MOTOR OIL S.R.L.</t>
  </si>
  <si>
    <t>01876150234</t>
  </si>
  <si>
    <t>24 - AFFIDAMENTO IN ECONOMIA - AFFIDAMENTO DIRETTO</t>
  </si>
  <si>
    <t>MONDIAL MODULI S.R.L.</t>
  </si>
  <si>
    <t>10122610156</t>
  </si>
  <si>
    <t>Z671600B0</t>
  </si>
  <si>
    <t>Z671600B09</t>
  </si>
  <si>
    <t>SERVIZIO di coordinamento della sicurezza per lavori di realizzazione impianto condizionamento</t>
  </si>
  <si>
    <t>6425445CF1</t>
  </si>
  <si>
    <t>SERVIZI DI TRASPORTO RIFIUTI DERIVANTI DALLA RACCOLTA DIFFERENZIATA DEL LEGNO C.E.R. 20 01 38 e 15 01 03</t>
  </si>
  <si>
    <t>Trasporti Delta S.r.l.
La Nettatutto S.r.l.
Re Sergio Autotrasporti S.r.l.
Ecologica Piemontese s.r.l.
Cereda Ambrogio S.r.l.
Tramonto Antonio S.r.l.</t>
  </si>
  <si>
    <t>00597120187
05003020152
01401930183
01032710079
02264790961
02136140122</t>
  </si>
  <si>
    <t>643355625D</t>
  </si>
  <si>
    <t>SERVIZIO DI TRASPORTO E AVVIO A RECUPERO RIFIUTI DERIVANTI DALLO SPAZZAMENTO STRADALE - C.E.R. 20 03 03</t>
  </si>
  <si>
    <t>Cereda Ambrogio s.r.l.
Ecologica Piemontese s.r.l.
La Nettatutto s.r.l.
Waste Italia S.p.A.
Econord S.p.A.
Re Sergio Autotrasporti S.r.l.</t>
  </si>
  <si>
    <t>Z9516971BD</t>
  </si>
  <si>
    <t>SERVIZIO di coordinamento della sicurezza per lavori di costruzione nuovo impianto pesatura Domodossola</t>
  </si>
  <si>
    <t>Arch. Roberta ROSSI</t>
  </si>
  <si>
    <t>RSSRRT75B66D332N</t>
  </si>
  <si>
    <t>ZC2169750B</t>
  </si>
  <si>
    <t>SERVIZIO di progettazione e direzione lavori per intervento di costruzione nuovo impianto pesatura Domodossola</t>
  </si>
  <si>
    <t>Geom. Gianfranca BLARDONE</t>
  </si>
  <si>
    <t>BLRGFR70M47D332Z</t>
  </si>
  <si>
    <t>ZB81697E1D</t>
  </si>
  <si>
    <t xml:space="preserve">SERVIZIO di progettazione antincendio e adeguamento CPI impianto Mergozzo </t>
  </si>
  <si>
    <t>ing. Roberto RUSPA</t>
  </si>
  <si>
    <t>RSPRRT50A01H037L</t>
  </si>
  <si>
    <t>BLU AIR SRL</t>
  </si>
  <si>
    <t>02228040024</t>
  </si>
  <si>
    <t>Z4816AD57C</t>
  </si>
  <si>
    <t>SERVIZI di analisi cliniche di laboratorio ai sensi del D.lgs. 81/2008</t>
  </si>
  <si>
    <t>Istituto Auxologico Italiano
C.D.C. Centro Polispecialistico Privato
A.S.L. V.C.O.
Biochemical S.r.l.
Tecnologie d'Impresa s.r.l.</t>
  </si>
  <si>
    <t>02703120150
03954980011
00634880033
00605830033
05100520153</t>
  </si>
  <si>
    <t>C.D.C. Centro Polispecialistico Privato</t>
  </si>
  <si>
    <t>BACCARO S.N.C. DI BACCARO SIMONE &amp; C.</t>
  </si>
  <si>
    <t>00401310032</t>
  </si>
  <si>
    <t>64514332EE</t>
  </si>
  <si>
    <t>FORNITURA SACCHI IN MATER BI PER LA RACCOLTA DOMICILIARE DEI RIFIUTI URBANI</t>
  </si>
  <si>
    <t>Cattaneo Plast s.r.l.
Eco Pack s.r.l.
Lady Plastik s.r.l.
Plastitalia Lavorazione Materie Plastiche s.r.l.
Mattiussi Ecologia S.p.A.</t>
  </si>
  <si>
    <t>01562680031
02253710160
12563230155
04511280630
01281780302</t>
  </si>
  <si>
    <t>Eco Pack s.r.l.</t>
  </si>
  <si>
    <t>ZD916F4F84</t>
  </si>
  <si>
    <t>SERVIZIO per redazione relazione geologica intervento nuovo peso impianto Domodossola</t>
  </si>
  <si>
    <t>Geologo Anna MONTALTO</t>
  </si>
  <si>
    <t>MNTNNA72S52H037R</t>
  </si>
  <si>
    <t>Z0017055A4</t>
  </si>
  <si>
    <t>SERVIZIO di spurgo e pulizia caditoie stradali Domodossola</t>
  </si>
  <si>
    <t>POSTE ITALIANE S.P.A.</t>
  </si>
  <si>
    <t>97103880585</t>
  </si>
  <si>
    <t>Cattaneo Plast s.r.l.
Eco Pack s.r.l.
Lady Plastik s.r.l.
Mattiussi Ecologia S.p.A.
Plastitalia Lavorazione Materie Plastiche s.r.l.
SMP di Sfrecola Gianluca &amp; C. s.a.s.</t>
  </si>
  <si>
    <t>01562680031
02253710160
12563230155
01281780302
04511280630
04224870727</t>
  </si>
  <si>
    <t>64918636D1</t>
  </si>
  <si>
    <t>FORNITURA SACCHI PER LA RACCOLTA DOMICILIARE DEI RIFIUTI URBANI LOTTO 2 SACCHI ROSSI</t>
  </si>
  <si>
    <t>Cattaneo Plast s.r.l.</t>
  </si>
  <si>
    <t>ROXTEL SRL</t>
  </si>
  <si>
    <t>02188050039</t>
  </si>
  <si>
    <t>TELECOMUNICAZIONI RADAR SRL</t>
  </si>
  <si>
    <t>01791720038</t>
  </si>
  <si>
    <t>651458666E</t>
  </si>
  <si>
    <t>FORNITURA di carburante mediante fuel card</t>
  </si>
  <si>
    <t>KUWAIT PETROLEUM ITALIA SPA</t>
  </si>
  <si>
    <t>00435970587</t>
  </si>
  <si>
    <t>VCO GOMME SNC DI TABARINI G.M.F.</t>
  </si>
  <si>
    <t>EDITRICE S.I.F.I.C. S.R.L.</t>
  </si>
  <si>
    <t>00205740426</t>
  </si>
  <si>
    <t>Z3617F97AD</t>
  </si>
  <si>
    <t>FORNITURA stampati per raccolta e amministrazione</t>
  </si>
  <si>
    <t>Z50180812C</t>
  </si>
  <si>
    <t>FORNITURA cartelli, adesivi sicurezza, materiale antincentio e primo soccorso</t>
  </si>
  <si>
    <t>MERCANTE IOB SAS DI MERCANTE L. &amp; C.</t>
  </si>
  <si>
    <t>02059270039</t>
  </si>
  <si>
    <t>Z181815E5F</t>
  </si>
  <si>
    <t>SERVIZIO di abbonamento in SAAS software gestione paghe</t>
  </si>
  <si>
    <t>Z8F1822B02</t>
  </si>
  <si>
    <t>Z461822DE2</t>
  </si>
  <si>
    <t>ZD51822F2B</t>
  </si>
  <si>
    <t>Z831823194</t>
  </si>
  <si>
    <t>ZE8182344A</t>
  </si>
  <si>
    <t>Z2F1823569</t>
  </si>
  <si>
    <t>Z6C182362A</t>
  </si>
  <si>
    <t>ZC81823869</t>
  </si>
  <si>
    <t>Z861823A3B</t>
  </si>
  <si>
    <t>SERVIZIO manutenzione attrezzature e spazzatrici fuori accordo quadro</t>
  </si>
  <si>
    <t>ZA01823B5B</t>
  </si>
  <si>
    <t>SERVIZIO manutenzione spazzatrici fuori accordo quadro</t>
  </si>
  <si>
    <t>Z4A1823CB0</t>
  </si>
  <si>
    <t xml:space="preserve">FARID INDUSTRIE SPA </t>
  </si>
  <si>
    <t>Z8A1823D45</t>
  </si>
  <si>
    <t>SERVIZIO manutenzione spazzatrici, attrezzature e cassoni scarrabili fuori accordo quadro e pratiche</t>
  </si>
  <si>
    <t>Z391824FA3</t>
  </si>
  <si>
    <t>SERVIZIO recupero mezzi raccolta e impianti</t>
  </si>
  <si>
    <t>Z4D1825020</t>
  </si>
  <si>
    <t>ZAB18250F3</t>
  </si>
  <si>
    <t>ZE518253D6</t>
  </si>
  <si>
    <t>Z021825567</t>
  </si>
  <si>
    <t>FORNITURA materiale minuto impianti e riparazione idropulitrice</t>
  </si>
  <si>
    <t>ZE918259D1</t>
  </si>
  <si>
    <t>SERVIZIO manutenzione carrelli elevatori impianti e magazzino</t>
  </si>
  <si>
    <t>ZB11825B64</t>
  </si>
  <si>
    <t>SERVIZIO manutenzione caricatori Solmec</t>
  </si>
  <si>
    <t>Z411825B99</t>
  </si>
  <si>
    <t>SERVIZIO manutenzione pala Liebherr</t>
  </si>
  <si>
    <t>Z7C1825DC6</t>
  </si>
  <si>
    <t>SERVIZIO manutenzione elettrica ecocentri Ossola, Nosere e discarica</t>
  </si>
  <si>
    <t>ZB41825F24</t>
  </si>
  <si>
    <t>SERVIZIO manutenzione attrezzature raccolta e impianti</t>
  </si>
  <si>
    <t>Z551826EB7</t>
  </si>
  <si>
    <t xml:space="preserve">FORNITURA bidoncini per raccolta domiciliare rifiuti </t>
  </si>
  <si>
    <t>EUROSINTEX S.r.l.
JCOPLASTIC S.P.A. 
LADY PLASTIK S.r.l.
MATTIUSSI ECOLOGIA S.P.A.
MULTICOM S.r.l. a socio unico
CONTENUR S.L.</t>
  </si>
  <si>
    <t>02448130167
03350060657
12563230155
01281780302
09272660151
02665990129</t>
  </si>
  <si>
    <t>Z42182EA09</t>
  </si>
  <si>
    <t>FORNITURA attrezzature e materiale di consumo a magazzino e non</t>
  </si>
  <si>
    <t>ZF3182ECA4</t>
  </si>
  <si>
    <t>SERVIZIO manutenzione stufette</t>
  </si>
  <si>
    <t>Z26182F132</t>
  </si>
  <si>
    <t>Z3D183090B</t>
  </si>
  <si>
    <t>FORNITURA vestiario invernale ed estivo</t>
  </si>
  <si>
    <t>Z87184A432</t>
  </si>
  <si>
    <t>SERVIZIO Fiduciario Medico Competente</t>
  </si>
  <si>
    <t>SOMARUGA DOTT.SSA CHIARA</t>
  </si>
  <si>
    <t>SMRCHR73E48F205N</t>
  </si>
  <si>
    <t>Z0C184A657</t>
  </si>
  <si>
    <t>SERVIZI di analisi acque presso impianti e sede</t>
  </si>
  <si>
    <t>ZBB184A76D</t>
  </si>
  <si>
    <t>ZB0184A862</t>
  </si>
  <si>
    <t xml:space="preserve">CONVENZIONE PER SMALTIMENTO RIFIUTI PRESSO IL DEPURATORE CONSORTILE C.E.R. </t>
  </si>
  <si>
    <t>Z63184AC24</t>
  </si>
  <si>
    <t>SERVIZIO verifica impianti antintrusione</t>
  </si>
  <si>
    <t>ZE4184B27A</t>
  </si>
  <si>
    <t>SERVIZIO di consulenza legale diritto del lavoro</t>
  </si>
  <si>
    <t>AR.TE.GOMMA S.A.S.</t>
  </si>
  <si>
    <t>00197270036</t>
  </si>
  <si>
    <t>RENAULT ITALIA SPA A SOCIO UNICO</t>
  </si>
  <si>
    <t>00291240638</t>
  </si>
  <si>
    <t>ZE31854F15</t>
  </si>
  <si>
    <t>FORNITURA DPI diversi a magazzino</t>
  </si>
  <si>
    <t>Z7B1856609</t>
  </si>
  <si>
    <t>Z01185667D</t>
  </si>
  <si>
    <t>Z50185682C</t>
  </si>
  <si>
    <t>Z59185B713</t>
  </si>
  <si>
    <t>Z35185E63D</t>
  </si>
  <si>
    <t>SERVIZI manutentivi elettrici per fabbricati, e attrezzature</t>
  </si>
  <si>
    <t>Z17185EDD7</t>
  </si>
  <si>
    <t>Z14185F3E5</t>
  </si>
  <si>
    <t>Z0F18617CE</t>
  </si>
  <si>
    <t xml:space="preserve">SERVIZIO di consulenza legale settore gare e appalti </t>
  </si>
  <si>
    <t>Z78186341B</t>
  </si>
  <si>
    <t>Z031863FB6</t>
  </si>
  <si>
    <t>SERVIZIO gestione e conservazione digitale fatture elettroniche</t>
  </si>
  <si>
    <t>Z8718641F4</t>
  </si>
  <si>
    <t>MAGNIS SRL</t>
  </si>
  <si>
    <t>01324320520</t>
  </si>
  <si>
    <t>Z5D1865507</t>
  </si>
  <si>
    <t xml:space="preserve">SERVIZI FORMATIVI per il personale addetto </t>
  </si>
  <si>
    <t>Z0318671B7</t>
  </si>
  <si>
    <t>SERVIZIO manutenzione spazzatrici e attrezzature fuori accordo quadro</t>
  </si>
  <si>
    <t>SERVIZIO di smaltimento rifiuti CER 20 01 01 e CER 20 01 32</t>
  </si>
  <si>
    <t>ZE71875EAC</t>
  </si>
  <si>
    <t>FORNITURA farmaci per cassette pronto soccorso</t>
  </si>
  <si>
    <t>ZB31885285</t>
  </si>
  <si>
    <t>Z251895845</t>
  </si>
  <si>
    <t>SERVIZIO gestione sacco conforme Baveno, Arizzano e Bee e servizi extra</t>
  </si>
  <si>
    <t>ZEE189673A</t>
  </si>
  <si>
    <t>SERVIZIO manutenzione interrati e trasmissione elaborazione dati</t>
  </si>
  <si>
    <t>Z0A1896981</t>
  </si>
  <si>
    <t>ZB8189BF9F</t>
  </si>
  <si>
    <t>FORNITURA DPI - Calzature di sicurezza</t>
  </si>
  <si>
    <t>08 - AFFIDAMENTO IN ECONOMIA - COTTIMO FIDUCIARIO</t>
  </si>
  <si>
    <t>Grafer S.r.l.
ST Protect S.p.A.
SIR Safety System S.p.A.
Janni &amp; Ceschi S.r.l.
Datacol S.r.l.
CAF Infortunistica S.r.l.
Flower Gloves S.r.l.
Mewa S.r.l.</t>
  </si>
  <si>
    <t>00575430038
02372680187
03359340548
00490560034
01964750234
02042480034
01747140232
01271360214</t>
  </si>
  <si>
    <t>ST Protect S.p.A.</t>
  </si>
  <si>
    <t>CRIL SRL</t>
  </si>
  <si>
    <t>01625120207</t>
  </si>
  <si>
    <t>Z7C18ABD14</t>
  </si>
  <si>
    <t>66085278FE</t>
  </si>
  <si>
    <t>SERVIZIO di manutenzione bordi stradali nei comuni di Verbania e Casale Corte Cerro</t>
  </si>
  <si>
    <t>Società Coop. Sociale Isola Verde Onlus
Il Sogno Società Coop. Sociale Onlus
Verd'è Cooperativa Sociale a R.L. Onlus
L.M.T. Società Coop. Sociale Onlus
Il Giardino delle idee</t>
  </si>
  <si>
    <t>Società Coop. Sociale Isola Verde Onlus</t>
  </si>
  <si>
    <t>Z6618BD66D</t>
  </si>
  <si>
    <t>SERVIZIO manutenzione idraulica</t>
  </si>
  <si>
    <t>GAGLIARDI BRUNO</t>
  </si>
  <si>
    <t>GGLBRN62L24L746W</t>
  </si>
  <si>
    <t>ZD118BD8CB</t>
  </si>
  <si>
    <t>ZA218C4D8C</t>
  </si>
  <si>
    <t>Z6318CEC12</t>
  </si>
  <si>
    <t>Z2418DA416</t>
  </si>
  <si>
    <t>SERVIZIO coordinamento della sicurezza lavori area in località Pissarotta - Stresa</t>
  </si>
  <si>
    <t>STUDIO TECNICO GEOM.PIETRO VALDITARA</t>
  </si>
  <si>
    <t>VLDPTR70A19A429Q</t>
  </si>
  <si>
    <t>IL SOLE 24 ORE S.P.A.</t>
  </si>
  <si>
    <t>00777910159</t>
  </si>
  <si>
    <t>Z6C18E3AE0</t>
  </si>
  <si>
    <t>Z4D18E3B58</t>
  </si>
  <si>
    <t>FORNITURA installazione e collaudo pressa imballatrice presso il centro di raccolta e trattamento rifiuti di Mergozzo</t>
  </si>
  <si>
    <t>Macpresse Europa S.r.l.
Manni S.p.A. 
TE.MA S.r.l.
Hofmann Group S.r.l.
Zagib S.p.A.
CGT Logistica Sistemi S.p.A.</t>
  </si>
  <si>
    <t>04413130966
00212750202
04222390231
02457430235
00160300364
12093760150</t>
  </si>
  <si>
    <t>ZBB18EEFFC</t>
  </si>
  <si>
    <t>SERVIZIO manutenzioni varie presso impianti e fabbricati</t>
  </si>
  <si>
    <t>FERRAMENTA BIANCHETTI SNC</t>
  </si>
  <si>
    <t>01587660034</t>
  </si>
  <si>
    <t>Z0218EF311</t>
  </si>
  <si>
    <t>10495590159</t>
  </si>
  <si>
    <t>Z4119107C6</t>
  </si>
  <si>
    <t>6632729D1C</t>
  </si>
  <si>
    <t>Zagib S.p.A.</t>
  </si>
  <si>
    <t>00160300364</t>
  </si>
  <si>
    <t>ZF7191DE87</t>
  </si>
  <si>
    <t>CONTINENTAL AUTOMOTIVE TRADING ITALIA SR</t>
  </si>
  <si>
    <t>05203240964</t>
  </si>
  <si>
    <t>Z0F1921D7F</t>
  </si>
  <si>
    <t>LAVORI di realizzazione basamenti in CA per posa nuova pesa a ponte e relativo box ufficio presso impianti di Domodossola</t>
  </si>
  <si>
    <t>Borgazzi Vittorio s.r.l.
C.E.B. s.r.l.
Cairati s.r.l.
Civelli Costruzioni s.r.l.
Impresa Cave di Corconio s.r.l.
Impresa Prini s.r.l.</t>
  </si>
  <si>
    <t>01850640036
00931200034
04139200960
02067440129
00122840036
00112210034</t>
  </si>
  <si>
    <t>Impresa Prini s.r.l.</t>
  </si>
  <si>
    <t>00364820514</t>
  </si>
  <si>
    <t>ECOSANIT CALZATURE SNC</t>
  </si>
  <si>
    <t>LA NETTATUTTO S.R.L.</t>
  </si>
  <si>
    <t>Z631937D93</t>
  </si>
  <si>
    <t>FORNITURA sacchi per deiezioni canine e raccolta Devero</t>
  </si>
  <si>
    <t>ZED19401E0</t>
  </si>
  <si>
    <t>LAVORI di rimozione e successiva posa contenitori interrati Verbania</t>
  </si>
  <si>
    <t>DigiCamere S.c.a.r.l.</t>
  </si>
  <si>
    <t>06561570968</t>
  </si>
  <si>
    <t>666015341F</t>
  </si>
  <si>
    <t>LOTTO 1- SERVIZI DI TRASPORTO e AVVIO A RECUPERO RIFIUTI PROVENIENTI DA RACCOLTA DIFFERENZIATA CER 200307</t>
  </si>
  <si>
    <t>Waste Italia S.p.A.
Cereda Ambrogio S.r.l.</t>
  </si>
  <si>
    <t>01689940185
02264790961</t>
  </si>
  <si>
    <t>Cereda Ambrogio S.r.l.</t>
  </si>
  <si>
    <t>LOTTO 2- SERVIZI DI TRASPORTO e AVVIO A RECUPERO RIFIUTI PROVENIENTI DA RACCOLTA DIFFERENZIATA CER 200201</t>
  </si>
  <si>
    <t>Re Sergio Autotrasporti S.r.l. (mandataria)</t>
  </si>
  <si>
    <t>Re Sergio Autotrasporti S.r.l. (mandataria)
Azienda Agricola Allevi S.r.l. (mandante)</t>
  </si>
  <si>
    <t>01401930183
01001190188</t>
  </si>
  <si>
    <t>6660224EB3</t>
  </si>
  <si>
    <t>LOTTO 4- SERVIZI DI TRASPORTO eSMALTIMENTO RIFIUTI PROVENIENTI DA RACCOLTA DIFFERENZIATA CER 200127*</t>
  </si>
  <si>
    <t>T.R.S. Ecologia S.r.l.
La Nettatutto S.r.l. (mandataria)
Tramonto Antonio S.r.l.
Monzani Ambiente S.r.l.</t>
  </si>
  <si>
    <t>01103640338
05003020152
02136140122
03256650163</t>
  </si>
  <si>
    <t>Tramonto Antonio S.r.l.</t>
  </si>
  <si>
    <t>66604866EB</t>
  </si>
  <si>
    <t>SERVIZIO NOLEGGIO "FULL SERVICE" MACCHINE OPERATRICI PER LO SPAZZAMENTO STRADALE</t>
  </si>
  <si>
    <t>Dulevo International S.p.A.
F.A.I.P. S.R.L.</t>
  </si>
  <si>
    <t>01767940347
01264220169</t>
  </si>
  <si>
    <t>F.A.I.P. S.R.L.</t>
  </si>
  <si>
    <t>Z0119639B0</t>
  </si>
  <si>
    <t>SERVIZIO di noleggio veicolo per la raccolta rifiuti urbani</t>
  </si>
  <si>
    <t>VRENT S.R.L.</t>
  </si>
  <si>
    <t>Z9719674BF</t>
  </si>
  <si>
    <t xml:space="preserve">SERVIZI manutenzione meccanica veicoli aziendali Lotto 1 Ossola derivanti da AQ </t>
  </si>
  <si>
    <t>ZED1967560</t>
  </si>
  <si>
    <t xml:space="preserve">SERVIZi di manutenzione elettrica veicoli aziendali lotto 1 Ossola da AQ </t>
  </si>
  <si>
    <t>SERVIZIO pubblicazione gare servizi e forniture giornali</t>
  </si>
  <si>
    <t>666765749E</t>
  </si>
  <si>
    <t>LAVORI DI REALIZZAZIONE NUOVO CENTRO RACCOLTA DIFFERENZIATA</t>
  </si>
  <si>
    <t>Borgazzi Vittorio S.r.l.
C.E.B. S.r.l.
Civelli Costruzioni s.r.l.
Impresa Cave di Corconio S.r.l.
Impresa Prini S.r.l.
Frua Cav. Mario S.p.A.
Dresco Costruzioni S.r.l.
Giacomini Comm. Alberto S.r.l.
Impresa Amigliarini S.n.c. di Amigliarini Adolfo, Luigi e Alfio
Tecno Costruzioni S.r.l.
Aedes S.r.l.
Omegna Scavi di Scaramozza Gianni Antonio</t>
  </si>
  <si>
    <t>01850640036
00931200034
02067440129
00122840036
00112210034
00582100038
01754270039
00884790031
00246250039
01655880035
00672630076
SCRGNN59M26H037Q</t>
  </si>
  <si>
    <t>Tecno Costruzioni S.r.l.</t>
  </si>
  <si>
    <t>01655880035</t>
  </si>
  <si>
    <t>PUBBLIGARE MANAGEMENT SRL</t>
  </si>
  <si>
    <t>12328591008</t>
  </si>
  <si>
    <t>Z9C19947B8</t>
  </si>
  <si>
    <t>EDILBRU MATERIALI EDILI</t>
  </si>
  <si>
    <t>Z1719987E1</t>
  </si>
  <si>
    <t>FORNITURA licenze software ed hardware</t>
  </si>
  <si>
    <t>ZC1199A7F9</t>
  </si>
  <si>
    <t>APA SNC DI AGOSTI D. E CARGANICO M.</t>
  </si>
  <si>
    <t>02465320030</t>
  </si>
  <si>
    <t>6680855FF0</t>
  </si>
  <si>
    <t>Z7E19A871C</t>
  </si>
  <si>
    <t>FORNITURA sedie per uffici e sala riunioni</t>
  </si>
  <si>
    <t>6682076F8A</t>
  </si>
  <si>
    <t>FORNITURA CARBURANTE PER AUTOTRAZIONE MEDIANTE CONSEGNA A DOMICILIO</t>
  </si>
  <si>
    <t>LYRECO ITALIA S.p.A.</t>
  </si>
  <si>
    <t>11582010150</t>
  </si>
  <si>
    <t>10493720014</t>
  </si>
  <si>
    <t>EDIL IMPIANTI 2 SRL A SOCIO UNICO</t>
  </si>
  <si>
    <t>04097670402</t>
  </si>
  <si>
    <t>PRINT GRAFICA DI PISTONE MICHELE</t>
  </si>
  <si>
    <t>PSTMHL82S26D332N</t>
  </si>
  <si>
    <t>Z3919FE6BD</t>
  </si>
  <si>
    <t>SERVIZIO progettazione area spostamento rifiuto organico</t>
  </si>
  <si>
    <t>Z9C19FECD5</t>
  </si>
  <si>
    <t>SERVIZIO pesatura mezzi</t>
  </si>
  <si>
    <t>CAVE SPADEA &amp; C. SRL</t>
  </si>
  <si>
    <t>00114480031</t>
  </si>
  <si>
    <t>Z1D19FEDE6</t>
  </si>
  <si>
    <t>SERVIZIO manutenzione porte</t>
  </si>
  <si>
    <t>ZCB1A0F28A</t>
  </si>
  <si>
    <t>Z081A2A837</t>
  </si>
  <si>
    <t>FORNITURA integrativa sacchi in LDPE Bianchi per secco residuo lt. 60/120</t>
  </si>
  <si>
    <t>CREA SRL</t>
  </si>
  <si>
    <t>01842570036</t>
  </si>
  <si>
    <t>ULTRAVOX SRL</t>
  </si>
  <si>
    <t>02344090036</t>
  </si>
  <si>
    <t>ZC31A44A4B</t>
  </si>
  <si>
    <t>SERVIZIO di noleggio spazzatrice</t>
  </si>
  <si>
    <t>DULEVO INTERNATIONAL SPA</t>
  </si>
  <si>
    <t>01767940347</t>
  </si>
  <si>
    <t>ZBF1A5047C</t>
  </si>
  <si>
    <t>FORNITURA cartucce e toner stampanti e fax</t>
  </si>
  <si>
    <t>FINBUC S.R.L.</t>
  </si>
  <si>
    <t>08573761007</t>
  </si>
  <si>
    <t>Z941A5AE48</t>
  </si>
  <si>
    <t>FORNITURA caricatore ITALEV</t>
  </si>
  <si>
    <t>Z721A5B4CE</t>
  </si>
  <si>
    <t>SERVIZIO smaltimento sorgente radioattiva</t>
  </si>
  <si>
    <t>PROTEX ITALIA SPA</t>
  </si>
  <si>
    <t>00746550409</t>
  </si>
  <si>
    <t>Z891A5B61A</t>
  </si>
  <si>
    <t>FORNITURA olio motore</t>
  </si>
  <si>
    <t>ZAF1A5BD67</t>
  </si>
  <si>
    <t>Z181A64821</t>
  </si>
  <si>
    <t>FORNITURA contenitori carrellati per raccolta differenziata dei rifiuti urbani</t>
  </si>
  <si>
    <t xml:space="preserve">JCOPLASTIC S.P.A. </t>
  </si>
  <si>
    <t>Z9B1A6B4F9</t>
  </si>
  <si>
    <t>ASWM S.R.L.</t>
  </si>
  <si>
    <t>674466841B</t>
  </si>
  <si>
    <t>SERVIZI di Pulizia e disinfezione contenitori adibiti alla raccolta rifiuti</t>
  </si>
  <si>
    <t>AUTOSPURGHI CM S.r.l.</t>
  </si>
  <si>
    <t>02386380428</t>
  </si>
  <si>
    <t>ZA81A866E7</t>
  </si>
  <si>
    <t>FORNITURA maschere facciali FFP3</t>
  </si>
  <si>
    <t>IDS PRODOTTI CHIMICI S.A.S.</t>
  </si>
  <si>
    <t>04485280871</t>
  </si>
  <si>
    <t>ZCD1A9884F</t>
  </si>
  <si>
    <t>ZB21AA6094</t>
  </si>
  <si>
    <t xml:space="preserve">SERVIZIO di lavaggio contenitori raccolta rifiuti </t>
  </si>
  <si>
    <t>Z6C1AB7F9E</t>
  </si>
  <si>
    <t>SERVIZIO manutenzione meccanica telai Verbano Cusio derivanti da A.Q.</t>
  </si>
  <si>
    <t>ZEA1AB803E</t>
  </si>
  <si>
    <t>SERVIZIO manutenzione meccanica telai Ossola 2 derivanti da A.Q.</t>
  </si>
  <si>
    <t>Z531AB80B9</t>
  </si>
  <si>
    <t>SERVIZIO manutenzione meccanica telai Ossola 1 derivanti da A.Q.</t>
  </si>
  <si>
    <t>ZA71AAE4EB</t>
  </si>
  <si>
    <t>10596540152</t>
  </si>
  <si>
    <t>67634775C8</t>
  </si>
  <si>
    <t>SERVIZI DI TRASPORTO e AVVIO A RECUPERO RIFIUTI PROVENIENTI DA RACCOLTA DIFFERENZIATA CER 200108</t>
  </si>
  <si>
    <t>MONTELLO S.P.A.</t>
  </si>
  <si>
    <t>01078620166</t>
  </si>
  <si>
    <t>MONTELLO S.P.A. (mandataria)</t>
  </si>
  <si>
    <t>SERVIZI DI MANUTENZIONE ATTREZZATURE - INTEGRAZIONE CONTRATTO 27/BIS-a</t>
  </si>
  <si>
    <t>Z3B1ABD66B</t>
  </si>
  <si>
    <t>INCARICO FIDUCIARIO di Responsabile Tecnico Albo Nazionale Gestori Ambientali - Agosto 2016-Luglio 2017</t>
  </si>
  <si>
    <t>Z331AC655F</t>
  </si>
  <si>
    <t>VIVENDA SRL</t>
  </si>
  <si>
    <t>08959351001</t>
  </si>
  <si>
    <t>DEAR S.R.L.</t>
  </si>
  <si>
    <t>00882120033</t>
  </si>
  <si>
    <t>Z971AE7071</t>
  </si>
  <si>
    <t>SERVIZIO di consulenza in materia di contabilità e adempimenti fiscali</t>
  </si>
  <si>
    <t xml:space="preserve">STUDIO DR. ROBERTO BUSSI </t>
  </si>
  <si>
    <t>FORNITURA vestiario invernale</t>
  </si>
  <si>
    <t>6792897BED</t>
  </si>
  <si>
    <t>SERVIZI Assicurativi - RC Auto - Libro Matricola</t>
  </si>
  <si>
    <t>UnipolSai Assicurazioni S.p.A.</t>
  </si>
  <si>
    <t>SERVIZI Assicurativi - Allr Risks elettronica</t>
  </si>
  <si>
    <t>6792921FBA</t>
  </si>
  <si>
    <t>SERVIZI Assicurativi - Incendio e rischi accessori</t>
  </si>
  <si>
    <t>67929317FD</t>
  </si>
  <si>
    <t>SERVIZI Assicurativi - RCT e RCO</t>
  </si>
  <si>
    <t>UnipolSai Assicurazioni S.p.A.
Allianz S.p.A.</t>
  </si>
  <si>
    <t>818570012
05032630963</t>
  </si>
  <si>
    <t>6792938DC2</t>
  </si>
  <si>
    <t>SERVIZI Assicurativi - Tutela Legale</t>
  </si>
  <si>
    <t>679295187E</t>
  </si>
  <si>
    <t>Servizi  Assicurativi - RC Amministratori</t>
  </si>
  <si>
    <t>UnipolSai Assicurazioni S.p.A.
Lloyd's</t>
  </si>
  <si>
    <t>00818570012
07585850584</t>
  </si>
  <si>
    <t>Lloyd's</t>
  </si>
  <si>
    <t>ZAA1B0D37E</t>
  </si>
  <si>
    <t>EDIZIONI AMBIENTE SRL</t>
  </si>
  <si>
    <t>11069170154</t>
  </si>
  <si>
    <t>ZD31B22CE2</t>
  </si>
  <si>
    <t xml:space="preserve">FORNITURA lubrificanti per impianti trattamento rifiuti </t>
  </si>
  <si>
    <t>Z371B234D7</t>
  </si>
  <si>
    <t>SERVIZIO pubblicazione esito gara rifiuti su quotidiani</t>
  </si>
  <si>
    <t>Z121B259EE</t>
  </si>
  <si>
    <t>SERVIZIO di pulizie ordinarie e straordinarie dei locali aziendali</t>
  </si>
  <si>
    <t>Z991B30C7C</t>
  </si>
  <si>
    <t>SERVIZI di verifica periodica impianti L. 462/2001</t>
  </si>
  <si>
    <t>Q.S.M. S.R.L.</t>
  </si>
  <si>
    <t>01130470196</t>
  </si>
  <si>
    <t>6804263F71</t>
  </si>
  <si>
    <t>AQ - SERVIZI di manutenzione meccanica ed elettrica autoveicoli</t>
  </si>
  <si>
    <t>AQ - SERVIZI di manutenzione meccanica ed elettrica attrezzature</t>
  </si>
  <si>
    <t>680427053B</t>
  </si>
  <si>
    <t>AQ - SERVIZI di manutenzione carrozzerie</t>
  </si>
  <si>
    <t>6806687FCA</t>
  </si>
  <si>
    <t>LOTTO 1 -FORNITURA SACCHI IN LDPE-COLORE BIANCO CAPACITA' 30/60/120 LT.</t>
  </si>
  <si>
    <t xml:space="preserve">Plastitalia S.r.l.
General Plastic S.r.l.
</t>
  </si>
  <si>
    <t xml:space="preserve">04511280630
07664231219 
</t>
  </si>
  <si>
    <t>68067091F6</t>
  </si>
  <si>
    <t>LOTTO 2 -FORNITURA SACCHI IN LDPE-COLORE ROSSO CAPACITA' 120 LT.</t>
  </si>
  <si>
    <t xml:space="preserve">Salplast S.r.l.
Plastitalia S.r.l.
General Plastic S.r.l.
Giant S.r.l.
</t>
  </si>
  <si>
    <t xml:space="preserve">06229311219
04511280630
07664231219
00947480190
</t>
  </si>
  <si>
    <t>6806742D2E</t>
  </si>
  <si>
    <t>LOTTO 3 - FORNITURA SACCHI IN LDPE-COLORE NERO CAPACITA' 60/120 LT.</t>
  </si>
  <si>
    <t xml:space="preserve">Salplast S.r.l.
Polipuglia S.r.l.
Plastitalia S.r.l.
General Plastic S.r.l.
</t>
  </si>
  <si>
    <t xml:space="preserve">06229311219
00426960720 
04511280630
07664231219 
</t>
  </si>
  <si>
    <t>Z4A1B5FCC8</t>
  </si>
  <si>
    <t>SERVIZIO trasporto plastica</t>
  </si>
  <si>
    <t>Z931B75ECC</t>
  </si>
  <si>
    <t>SERVIZIO manutenzione portali rilevazione radiazioni Mergozzo</t>
  </si>
  <si>
    <t>ROMEO FEDERIGI ELETTRONICA</t>
  </si>
  <si>
    <t>68240800F7</t>
  </si>
  <si>
    <t xml:space="preserve">Studio Pavan S.r.l. STP
Intelliform S.p.A.
Studio Associato Trisconi di Tarabella L. e Temporelli A.
</t>
  </si>
  <si>
    <t xml:space="preserve">01101560033
04139360962
02303210039 
</t>
  </si>
  <si>
    <t>Studio Associato Trisconi di Tarabella L. e Temporelli A.</t>
  </si>
  <si>
    <t xml:space="preserve">02303210039 </t>
  </si>
  <si>
    <t>Z401B76FA5</t>
  </si>
  <si>
    <t>SERVIZIO sostituzione lame per pala gommata Caterpillar</t>
  </si>
  <si>
    <t>COMPAGNIA GENERALE TRATTORI S.P.A.</t>
  </si>
  <si>
    <t>01674190028</t>
  </si>
  <si>
    <t>Z1C1B8108B</t>
  </si>
  <si>
    <t>SERVIZIO di trasporto imballaggi in plastica</t>
  </si>
  <si>
    <t>CEREDA AMBROGIO S.R.L.
ECONORD S.P.A.
LA NETTATUTTO S.R.L.
TRAMONTO ANTONIO S.R.L.
RE SERGIO AUTOTRASPORTI S.R.L.</t>
  </si>
  <si>
    <t>02264790961
01368180129
05003020152
02136140122
01401930183</t>
  </si>
  <si>
    <t>Z8D1B8BD2B</t>
  </si>
  <si>
    <t>SERVIZIO verifica funzionale sistema Galileo</t>
  </si>
  <si>
    <t>EL.SE. S.r.l.</t>
  </si>
  <si>
    <t>01376730188</t>
  </si>
  <si>
    <t>ZDD1B93F90</t>
  </si>
  <si>
    <t>SERVIZIO di pubblicazione bandi di gara</t>
  </si>
  <si>
    <t>LEXMEDIA SRL</t>
  </si>
  <si>
    <t>09147251004</t>
  </si>
  <si>
    <t>ZF31B9581F</t>
  </si>
  <si>
    <t>SERVIZIO noleggio autogru</t>
  </si>
  <si>
    <t>AGOSTINETTO S.R.L.</t>
  </si>
  <si>
    <t>01033090034</t>
  </si>
  <si>
    <t>Z2E1B958F3</t>
  </si>
  <si>
    <t>SERVIZIO manutenzione pavimenti box</t>
  </si>
  <si>
    <t>FALEGNAMERIA MILESI</t>
  </si>
  <si>
    <t>MLSNGL62P11D332P</t>
  </si>
  <si>
    <t>ZB91B9FDE0</t>
  </si>
  <si>
    <t>SERVIZIO di manutenzione ordinaria e programmata nastro trasportatore rifiuti</t>
  </si>
  <si>
    <t>ZILIANI SERVICE S.R.L.</t>
  </si>
  <si>
    <t>Z041BB38D8</t>
  </si>
  <si>
    <t>LAVORI di rimozione vecchio impianto di pesatura in Domodossola e
sistemazione strada</t>
  </si>
  <si>
    <t>Z1B1BC5C5C</t>
  </si>
  <si>
    <t xml:space="preserve">SERVIZIO di collaudo statico opere in C.A. </t>
  </si>
  <si>
    <t>TACCHINI SRL ING. TACCHINI ANDREA</t>
  </si>
  <si>
    <t>02044480032</t>
  </si>
  <si>
    <t>Z6E1BCFEF0</t>
  </si>
  <si>
    <t>KORA SISTEMI INFORMATICI SRL</t>
  </si>
  <si>
    <t>02048930206</t>
  </si>
  <si>
    <t>OPPO SRL</t>
  </si>
  <si>
    <t>01058940956</t>
  </si>
  <si>
    <t>6861145BF5</t>
  </si>
  <si>
    <t>SERVIZI di pulizia locali aziendali</t>
  </si>
  <si>
    <t>Consorzio Sociale Società Consortile Cooperativa O.N.L.U.S. 
Società Cooperativa Sociale Il Cammino O.N.L.U.S.
Cooperativa Sociale Quadrifoglio Tre Handicap ed Emarginazione S.C. O.N.L.U.S.
Cooperativa Sociale dell'Orso Blu O.N.L.U.S.</t>
  </si>
  <si>
    <t>01728400035
01565810023
06598310016
01747390027</t>
  </si>
  <si>
    <t>ZC51BF4E14</t>
  </si>
  <si>
    <t>FORNITURA Otoprotettori - Campioni</t>
  </si>
  <si>
    <t>Z2A1BF70C7</t>
  </si>
  <si>
    <t>SERVIZIO di smontaggio impianto di pressatura Mergozzo</t>
  </si>
  <si>
    <t>Z041C0CB6D</t>
  </si>
  <si>
    <t>SERVIZI di telefonia mobile</t>
  </si>
  <si>
    <t>TELECOM ITALIA SPA</t>
  </si>
  <si>
    <t>00488410010</t>
  </si>
  <si>
    <t>ZF31C22638</t>
  </si>
  <si>
    <t>SERVIZIO di progettazione e direzione lavori per realizzazione copertura area conferimento Bannio Anzino</t>
  </si>
  <si>
    <t>Z9F1C23EA4</t>
  </si>
  <si>
    <t>SERVIZIO consulenza legale revisione e aggiornamento statuto</t>
  </si>
  <si>
    <t>ZB61C27AC4</t>
  </si>
  <si>
    <t>FORNITURA filo cotto per presse</t>
  </si>
  <si>
    <t>BOTTARO MARIO S.R.L.</t>
  </si>
  <si>
    <t>04503840961</t>
  </si>
  <si>
    <t>ZFA1C29009</t>
  </si>
  <si>
    <t xml:space="preserve">FORNITURA sacchi in LDPE bianchi per secco residuo lt. 30 </t>
  </si>
  <si>
    <t>Z041C2A017</t>
  </si>
  <si>
    <t xml:space="preserve">SERVIZIO di redazione dichiarazioni di rispondenza impianti di Mergozzo e Domodossola </t>
  </si>
  <si>
    <t>MERANTE PAOLO PERITO INDUSTRIALE</t>
  </si>
  <si>
    <t>MRNPLA59C02F952M</t>
  </si>
  <si>
    <t>ZAF1C2A20F</t>
  </si>
  <si>
    <t>FORNITURA Otoprotettori nucali</t>
  </si>
  <si>
    <t>3M ITALIA S.r.l.</t>
  </si>
  <si>
    <t>00100190610</t>
  </si>
  <si>
    <t>Z521C2A85E</t>
  </si>
  <si>
    <t xml:space="preserve">SERVIZIO di progettazione e direzione lavori per rifacimento impermeabilizzazione Mergozzo </t>
  </si>
  <si>
    <t>STUDIO TECNICO SUABBI GEOM.GIANCARLO</t>
  </si>
  <si>
    <t>SBBGCR76A03H037W</t>
  </si>
  <si>
    <t>Z371C2ABE0</t>
  </si>
  <si>
    <t>FORNITURA e posa serramento sala riunioni</t>
  </si>
  <si>
    <t>PENSILTRAVE MAGISTRI S.R.L.</t>
  </si>
  <si>
    <t>00116610031</t>
  </si>
  <si>
    <t>Z3D1C2DB93</t>
  </si>
  <si>
    <t>FORNITURA ricetrasmittnete</t>
  </si>
  <si>
    <t>ZCA1C357DC</t>
  </si>
  <si>
    <t>SERVIZI di manutenzione telai - lotto operativo 4 Verbano Cusio</t>
  </si>
  <si>
    <t>Z9E1C358BF</t>
  </si>
  <si>
    <t>SERVIZI di manutenzione telai - lotto operativo 1 Ossola</t>
  </si>
  <si>
    <t>Z211C3595F</t>
  </si>
  <si>
    <t>SERVIZI di manutenzione attrezzature - lotto operativo 1 Ossola</t>
  </si>
  <si>
    <t>ZB51C35A0B</t>
  </si>
  <si>
    <t>SERVIZI di manutenzione attrezzature - lotto operativo 2 Ossola</t>
  </si>
  <si>
    <t>ZA11C35A89</t>
  </si>
  <si>
    <t>SERVIZI di manutenzione attrezzature - lotto operativo 3 Verbano</t>
  </si>
  <si>
    <t>Z771C35AFB</t>
  </si>
  <si>
    <t>SERVIZI di manutenzione attrezzature - lotto operativo 4 Verbano Cusio</t>
  </si>
  <si>
    <t>Z6E1C35B7F</t>
  </si>
  <si>
    <t>SERVIZI di manutenzione elettriche - lotto operativo 4 Verbano Cusio</t>
  </si>
  <si>
    <t>ZC31C35BDB</t>
  </si>
  <si>
    <t>SERVIZI di manutenzione elettriche - lotto operativo 3 Verbano</t>
  </si>
  <si>
    <t>ZED1C35C64</t>
  </si>
  <si>
    <t>SERVIZI di manutenzione elettriche - lotto operativo 1 Ossola</t>
  </si>
  <si>
    <t>Z181C35CD4</t>
  </si>
  <si>
    <t>SERVIZI di manutenzione elettriche - lotto operativo 2 Ossola</t>
  </si>
  <si>
    <t>Z5F1C35D56</t>
  </si>
  <si>
    <t>SERVIZI di manutenzione carrozzerie - lotto operativo 1 Ossola</t>
  </si>
  <si>
    <t>Z5A1C35DF3</t>
  </si>
  <si>
    <t>SERVIZI di manutenzione carrozzerie - lotto operativo 2 Ossola</t>
  </si>
  <si>
    <t>Z0C1C35E7F</t>
  </si>
  <si>
    <t>SERVIZI di manutenzione carrozzerie - lotto operativo 3 Verbano</t>
  </si>
  <si>
    <t>ZE41C35EDE</t>
  </si>
  <si>
    <t xml:space="preserve">SERVIZI di manutenzione carrozzerie - lotto operativo 4 Verbano Cusio </t>
  </si>
  <si>
    <t>6884876B66</t>
  </si>
  <si>
    <t>SERVZIO di manutenzione telai - Lotto operativo 2 Ossola</t>
  </si>
  <si>
    <t>SERVIZIO di manutenzione telai - Lotto operativo 3 Verbano</t>
  </si>
  <si>
    <t>Z121C3EF43</t>
  </si>
  <si>
    <t>FORNITURA armadi per archivio</t>
  </si>
  <si>
    <t>CAPRIOLI SOLUTIONS SRL</t>
  </si>
  <si>
    <t>10892451005</t>
  </si>
  <si>
    <t>ZAE1C5BDEE</t>
  </si>
  <si>
    <t>FORNITURA pacchi natalizi per personale</t>
  </si>
  <si>
    <t>WISH LIST SRL</t>
  </si>
  <si>
    <t>07122580967</t>
  </si>
  <si>
    <t>Z9E1C70213</t>
  </si>
  <si>
    <t xml:space="preserve">SERVIZI di monitoraggio ambientale discarica </t>
  </si>
  <si>
    <t>ZBC1C7DCF6</t>
  </si>
  <si>
    <t>SERVIZIO di verifica e controllo mezzi di estinzione incendi</t>
  </si>
  <si>
    <t>22 - PROCEDURA NEGOZIATA DERIVANTE DA AVVISI CON CUI SI INDICE LA GARA</t>
  </si>
  <si>
    <t>Gielle di Galantucci Luigi
Grafer srl
Air Fire S.p.A.
Astra Sistemi Antincendio S.r.l.</t>
  </si>
  <si>
    <t xml:space="preserve">GLNLGU41P28I907Q
00575430038
06305150580
11557420152
</t>
  </si>
  <si>
    <t>ZEA1C900CB</t>
  </si>
  <si>
    <t>SERVIZIO di derattizzazione</t>
  </si>
  <si>
    <t>Soc. Coop. La Cristallina A R.L.
Fe.Ma S.r.l.
La Supremambiente di Celauro Giuseppe
Blu Global Dileo S.r.l.
Ergon S.r.l. 
Gico Systems S.r.l.
Anticimex S.r.l.
Ecosan S.r.l.
I.P.S.A. S.r.l.</t>
  </si>
  <si>
    <t>05152400726
07624250150
CLRGPP77C29B602R
06759520965
03348120126
04338740378
08046760966
02193480783
08893480965</t>
  </si>
  <si>
    <t>6924854A4A</t>
  </si>
  <si>
    <t>Z991CB606C</t>
  </si>
  <si>
    <t>Z5A1CB66F9</t>
  </si>
  <si>
    <t>ZF61CC2512</t>
  </si>
  <si>
    <t>SERVIZIO manutenzione compressori Nosere</t>
  </si>
  <si>
    <t>Z8A1CC265B</t>
  </si>
  <si>
    <t>SERVIZIO abbonamento rivista "Gazzetta Aste e Appalti 2017"</t>
  </si>
  <si>
    <t>Z041CC4ACB</t>
  </si>
  <si>
    <t xml:space="preserve">SERVIZI di noleggio veicoli speciali per la raccolta rifiuti </t>
  </si>
  <si>
    <t>Z901CC8132</t>
  </si>
  <si>
    <t xml:space="preserve">SERVIZI di trasporto rifiuti derivanti da raccolta differenziata imballaggi in plastica </t>
  </si>
  <si>
    <t>Z3D1CCFFDB</t>
  </si>
  <si>
    <t>SERVIZIO pubblicazione gare su quotidiani</t>
  </si>
  <si>
    <t>Z2C1CD2379</t>
  </si>
  <si>
    <t>FORNITURE Spazzole per spazzatrici stradali</t>
  </si>
  <si>
    <t>ZC91CD249C</t>
  </si>
  <si>
    <t>Z951CD254D</t>
  </si>
  <si>
    <t>FORNITURA materiali di consumo a magazzino per raccolta rifiuti</t>
  </si>
  <si>
    <t>Z7B1CD2623</t>
  </si>
  <si>
    <t xml:space="preserve">FORNITURA sacchi in carta da 240 lt. </t>
  </si>
  <si>
    <t>Z361CD2821</t>
  </si>
  <si>
    <t>FORNITURA toner a magazzino</t>
  </si>
  <si>
    <t>ZE31CDC29C</t>
  </si>
  <si>
    <t>Z3A1CEA4A6</t>
  </si>
  <si>
    <t>FORNITURA materiali di cancelleria</t>
  </si>
  <si>
    <t>Z081CEADB9</t>
  </si>
  <si>
    <t>SERVIZIO pubblicazione e affissione manifesti concorso pubblico</t>
  </si>
  <si>
    <t>Z591CEAEF7</t>
  </si>
  <si>
    <t xml:space="preserve">FORNITURA carburante con schede carburante </t>
  </si>
  <si>
    <t>ZA01CEAF79</t>
  </si>
  <si>
    <t>Z171CEAFCE</t>
  </si>
  <si>
    <t>ZE01CEB00E</t>
  </si>
  <si>
    <t>2000 SAS DI PELLIZZERI DANIELE &amp; C.</t>
  </si>
  <si>
    <t>01777970037</t>
  </si>
  <si>
    <t>ZD31CEB079</t>
  </si>
  <si>
    <t>ZBE1CEC353</t>
  </si>
  <si>
    <t>SERVIZIO di pubblicazione gare GURI</t>
  </si>
  <si>
    <t>ZA51CEE2D3</t>
  </si>
  <si>
    <t>FORNITURE materiali di consumo per impianti e raccolta</t>
  </si>
  <si>
    <t>ZF11CEE3B3</t>
  </si>
  <si>
    <t>FORNITURE materiali di consumo per impianti</t>
  </si>
  <si>
    <t>Z1B1CEE4D9</t>
  </si>
  <si>
    <t>Z001CEE56A</t>
  </si>
  <si>
    <t>FORNITURA materiale elettrico per manutenzione impianti</t>
  </si>
  <si>
    <t>Z5D1CEE5F8</t>
  </si>
  <si>
    <t>ZD31CEE666</t>
  </si>
  <si>
    <t>FORNITURA materiale edile per manutenzione impianti</t>
  </si>
  <si>
    <t>Z9C1CEE743</t>
  </si>
  <si>
    <t>Fornitura materiale di consumo per impianti</t>
  </si>
  <si>
    <t>Z3B1CEE892</t>
  </si>
  <si>
    <t>Z4A1CEE9AC</t>
  </si>
  <si>
    <t>FORNITURA registri e formulari rifiuti</t>
  </si>
  <si>
    <t>ZC61CEEABD</t>
  </si>
  <si>
    <t>SERVIZIO di recupero mezzi pesanti raccolta e impianti</t>
  </si>
  <si>
    <t>Z191CEEC27</t>
  </si>
  <si>
    <t>SERVIZIO di recupero mezzi  raccolta e impianti</t>
  </si>
  <si>
    <t>Z7A1CEECCE</t>
  </si>
  <si>
    <t>SERVIZIO trasporto attrezzature impianti</t>
  </si>
  <si>
    <t>POSSETTI LOGISTICA S.R.L.</t>
  </si>
  <si>
    <t>ZCD1CEED9B</t>
  </si>
  <si>
    <t>SERVIZIO manutenzione carrelli elevatori</t>
  </si>
  <si>
    <t>Z411CEEE1C</t>
  </si>
  <si>
    <t>SERVIZIO manutenzione attrezzature caterpillar</t>
  </si>
  <si>
    <t>Z721CEEE92</t>
  </si>
  <si>
    <t>SERVIZIO di manutenzione attrezzature liebherr</t>
  </si>
  <si>
    <t>Z4C1CEEF1D</t>
  </si>
  <si>
    <t>SERVIZIO di manutenzione attrezzature del verde</t>
  </si>
  <si>
    <t>Z1F1CEEFBB</t>
  </si>
  <si>
    <t>SERVIZIO manutenzione impianti elettrici sedi varie</t>
  </si>
  <si>
    <t>ZC21CEF086</t>
  </si>
  <si>
    <t>Z8E1CEF137</t>
  </si>
  <si>
    <t>Z9B1CEF1C7</t>
  </si>
  <si>
    <t>CONSULENZA gestione rifiuti</t>
  </si>
  <si>
    <t>Z631CEF25F</t>
  </si>
  <si>
    <t>SERVIZIO di analisi di laboratorio</t>
  </si>
  <si>
    <t>COMIE SRL</t>
  </si>
  <si>
    <t>Z771CF6C70</t>
  </si>
  <si>
    <t>SERVIZIO di manutenzione attrezzature raccolta rifiuti (container)</t>
  </si>
  <si>
    <t>Z161CF6CC4</t>
  </si>
  <si>
    <t>SERVIZIO di manutenzione attrezzature raccolta rifiuti (container/spazzatrici)</t>
  </si>
  <si>
    <t>DRAY CAR Srl</t>
  </si>
  <si>
    <t>Z841CF6D00</t>
  </si>
  <si>
    <t>Z491CF6DC4</t>
  </si>
  <si>
    <t>FORNITURA materiale di consumo per servizi raccolta</t>
  </si>
  <si>
    <t>Z2D1CF6E10</t>
  </si>
  <si>
    <t>SERVIZIO di trasporto acque reflue lavaggio mezzi</t>
  </si>
  <si>
    <t>ZE51CF6EA2</t>
  </si>
  <si>
    <t>FORNITURA termoconvettori per cantieri raccolta</t>
  </si>
  <si>
    <t>Z301CF6EDF</t>
  </si>
  <si>
    <t>SERVIZIO di gestione sacco bianco conforme Baveno</t>
  </si>
  <si>
    <t>Z881CF73F6</t>
  </si>
  <si>
    <t>FORNITURA materiali di consumo per igienizzazione e raccolta</t>
  </si>
  <si>
    <t>Z651CF7550</t>
  </si>
  <si>
    <t>FORNITURA Hardware - acquisti MEPA</t>
  </si>
  <si>
    <t>Z971D08D7A</t>
  </si>
  <si>
    <t>FORNITURA vestiario per servizi di raccolta e impianti</t>
  </si>
  <si>
    <t>SIR SAFETY SYSTEM SPA UNIPERSONALE</t>
  </si>
  <si>
    <t>03359340548</t>
  </si>
  <si>
    <t>ZBC1D0A723</t>
  </si>
  <si>
    <t>FORNITURA bidoncini per raccolta domiciliare dei rifiuti urbani</t>
  </si>
  <si>
    <t>Eurosintex S.r.l.
Jcoplastic S.p.A.
Lady Plastik S.r.l.
Mattiussi Ecologia S.p.A.
Multicom S.r.l. a socio unico
Contenur S.L.
Ismac S.r.l.</t>
  </si>
  <si>
    <t>02448130167
03350060657
12563230155
01281780302
09272660151
02665990129
10645510016</t>
  </si>
  <si>
    <t>Mattiussi Ecologia S.p.A.</t>
  </si>
  <si>
    <t>ZB51D0B6E6</t>
  </si>
  <si>
    <t>FORNITURA farmaci a consumo per reintegro cassette PS</t>
  </si>
  <si>
    <t>ZD91D0B7C7</t>
  </si>
  <si>
    <t>FORNITURA Ad Blue per veicoli euro 5/6</t>
  </si>
  <si>
    <t>Z771D1E5D2</t>
  </si>
  <si>
    <t>SERVIZIO di manutenzione periodica impianti di pesatura aziendali</t>
  </si>
  <si>
    <t>Crivelli &amp; C. S.n.c.</t>
  </si>
  <si>
    <t>Z9C1D21026</t>
  </si>
  <si>
    <t>FORNITURA autovettura aziendale</t>
  </si>
  <si>
    <t>Z1F1D1E69D</t>
  </si>
  <si>
    <t xml:space="preserve">SERVIZIO manutenzioni caldaie presso sede di Villadossola </t>
  </si>
  <si>
    <t>Fornitura Autocarri 2 e 3 assi, equipaggiati con attrezzatura scarrabile e gru</t>
  </si>
  <si>
    <t>B.T.E. S.p.A.
Ecosoluzioni S.r.l.</t>
  </si>
  <si>
    <t>03320090172
03988670281</t>
  </si>
  <si>
    <t>Ecosoluzioni S.r.l.</t>
  </si>
  <si>
    <t>03988670281</t>
  </si>
  <si>
    <t>696220407F</t>
  </si>
  <si>
    <t>Fornitura Autocarri 2 e 3 assi attrezzati con compattatori a caricamento posteriore varie cubature</t>
  </si>
  <si>
    <t>Farid Industrie S.p.A. 
Cos.Eco. Costruzioni Ecologiche S.r.l.</t>
  </si>
  <si>
    <t>06500530016
00503100778</t>
  </si>
  <si>
    <t xml:space="preserve">Farid Industrie S.p.A. </t>
  </si>
  <si>
    <t>6962217B36</t>
  </si>
  <si>
    <t>Fornitura Autocarri 2 assi attrezzati con compattatore monoscocca varie cubature</t>
  </si>
  <si>
    <t>Rossi Oleodinamica S.r.l. 
Farid Industrie S.p.A. 
Re-Tarder Italia S.r.l.</t>
  </si>
  <si>
    <t>01727980409
06500530016
03386380962</t>
  </si>
  <si>
    <t>NON AGGIUDICATA</t>
  </si>
  <si>
    <t>696222951F</t>
  </si>
  <si>
    <t>Fornitura Autocarri 2 assi attrezzati con vasche stagne varie cubature</t>
  </si>
  <si>
    <t>Rossi Oleodinamica S.r.l.
Ecofar S.r.l. 
Re-Tarder Italia S.r.l.</t>
  </si>
  <si>
    <t>01727980409
04619580014
03386380962</t>
  </si>
  <si>
    <t xml:space="preserve">Ecofar S.r.l. </t>
  </si>
  <si>
    <t>04619580014</t>
  </si>
  <si>
    <t>Z881D24C73</t>
  </si>
  <si>
    <t>FORNITURA server e unità storage</t>
  </si>
  <si>
    <t>Z331D26690</t>
  </si>
  <si>
    <t>SERVIZIO di manutenzione sistema di radioprotezione</t>
  </si>
  <si>
    <t>El.Se. S.r.l.</t>
  </si>
  <si>
    <t>Z241D36C3A</t>
  </si>
  <si>
    <t>SERVIZI di manutenzione edile fabbricati</t>
  </si>
  <si>
    <t>Z611D36DF6</t>
  </si>
  <si>
    <t>FORNITURA ricambi autoveicoli</t>
  </si>
  <si>
    <t>ZDA1D3731F</t>
  </si>
  <si>
    <t>SERVIZI di redazione pratiche auto</t>
  </si>
  <si>
    <t>Z801D37556</t>
  </si>
  <si>
    <t>SERVIZI di manutenzione attrezzature raccolta rifiuti</t>
  </si>
  <si>
    <t>Z7A1D3789F</t>
  </si>
  <si>
    <t>SERVIZI di pubblicazione bandi di concorso</t>
  </si>
  <si>
    <t>ZCD1D3796C</t>
  </si>
  <si>
    <t>Z991D37A1D</t>
  </si>
  <si>
    <t>SERVIZI di manutenzione software</t>
  </si>
  <si>
    <t>Z3D1D37ACF</t>
  </si>
  <si>
    <t>SERVIZI di abbonamento riviste specializzate</t>
  </si>
  <si>
    <t>Z011D37B4E</t>
  </si>
  <si>
    <t>ZF71D37BEB</t>
  </si>
  <si>
    <t>ZD91D37CA8</t>
  </si>
  <si>
    <t>SERVIZI di fatturazione elettronica</t>
  </si>
  <si>
    <t>TECMARKET SERVIZI SPA</t>
  </si>
  <si>
    <t>03090380233</t>
  </si>
  <si>
    <t>Z211D37D11</t>
  </si>
  <si>
    <t>Z651D37FB5</t>
  </si>
  <si>
    <t>Z0E1D383B6</t>
  </si>
  <si>
    <t>SERVIZIO ritiro CER 15 01 06</t>
  </si>
  <si>
    <t>Z6E1D38127</t>
  </si>
  <si>
    <t>Fornitura straordinaria sacchi bianchi e neri</t>
  </si>
  <si>
    <t>Z921D559A3</t>
  </si>
  <si>
    <t>FORNITURA adesivi per contenitori raccolta rifiuti</t>
  </si>
  <si>
    <t>Z3C1D55AF8</t>
  </si>
  <si>
    <t>SERVIZIO di manutenzione attrezzature raccolta rifiuti</t>
  </si>
  <si>
    <t>ZE61D63269</t>
  </si>
  <si>
    <t>SERVIZIO di consulenza e supporto al RSPP</t>
  </si>
  <si>
    <t>ZAD1D637A3</t>
  </si>
  <si>
    <t>SERVIZIO di Medico Competente D.Lgs. 81/2008</t>
  </si>
  <si>
    <t>Z481D667E9</t>
  </si>
  <si>
    <t>ZB11D7AB55</t>
  </si>
  <si>
    <t>FORNITURA materiale di consumo per spazzatrici stradali</t>
  </si>
  <si>
    <t>Z741D7AB8F</t>
  </si>
  <si>
    <t>Z1B1D7FA85</t>
  </si>
  <si>
    <t>SERVIZI di manutenzione software presenze personale</t>
  </si>
  <si>
    <t>Z3E1D7FB21</t>
  </si>
  <si>
    <t>SERVIZI di manutenzione software ed hardware</t>
  </si>
  <si>
    <t>ZBC1D8A079</t>
  </si>
  <si>
    <t>Z351D8A158</t>
  </si>
  <si>
    <t>C.D.C. CENTRO POLISPECIALISTICO PRIVATO</t>
  </si>
  <si>
    <t>ZC41D95FDC</t>
  </si>
  <si>
    <t>Fornitura Apparecchiature per aspirazione solidi e lavaggio superfici esterne</t>
  </si>
  <si>
    <t>SPAZIO VERDE INTERNATIONAL SRL</t>
  </si>
  <si>
    <t>02532270283</t>
  </si>
  <si>
    <t>FORNITURA Autocarri</t>
  </si>
  <si>
    <t>Newcar S.r.l.
Ecomon S.r.l.
Borgo Agnello S.p.A.
Pretto S.r.l. Soc. Unipersonale</t>
  </si>
  <si>
    <t>04267640961
10493720014
00574710034
01414340503</t>
  </si>
  <si>
    <t>Ecomon S.r.l.</t>
  </si>
  <si>
    <t>ZB61D997E5</t>
  </si>
  <si>
    <t>SERVIZI di pulizia sedi aziendali - integrazione</t>
  </si>
  <si>
    <t>CONSORZIO SOCIALE SOC.CONS.COOP.ONLUS</t>
  </si>
  <si>
    <t>Z881DA9534</t>
  </si>
  <si>
    <t>SERVIZI di spedizione</t>
  </si>
  <si>
    <t>ZC51DA98E6</t>
  </si>
  <si>
    <t>FORNITURA con posa serramenti e veneziane sede via olanda</t>
  </si>
  <si>
    <t>ZF91DA9A2B</t>
  </si>
  <si>
    <t>FORNITURA giornali</t>
  </si>
  <si>
    <t>Z9D1DA9BD8</t>
  </si>
  <si>
    <t xml:space="preserve">FORNITURA colonnina idrante E ALTRO MATERIALE </t>
  </si>
  <si>
    <t>ZAC1DA9CF2</t>
  </si>
  <si>
    <t>SERVIZI di analisi rifiuto - scarti legnosi</t>
  </si>
  <si>
    <t>Z001DA9BB0</t>
  </si>
  <si>
    <t>SERVIZIO spurgo e pulizia caditoie stradali Domodossola</t>
  </si>
  <si>
    <t>Il Sogno Coop.Sociale Onlus</t>
  </si>
  <si>
    <t>Z311DB2D42</t>
  </si>
  <si>
    <t>FORNITURA e sostituzione pneumatici pala gommata</t>
  </si>
  <si>
    <t>GRASSI GOMME S.R.L.</t>
  </si>
  <si>
    <t>01543890030</t>
  </si>
  <si>
    <t>700687502C</t>
  </si>
  <si>
    <t>FORNITURA contenitori carrellati LOTTO 1</t>
  </si>
  <si>
    <t>Jcoplastic S.p.A.
Contenur S.L. 
Multicom S.r.l.</t>
  </si>
  <si>
    <t>03350060657
02665990129
09272660151</t>
  </si>
  <si>
    <t>Jcoplastic S.p.A.</t>
  </si>
  <si>
    <t>7006912EB0</t>
  </si>
  <si>
    <t>FORNITURA contenitori aerati LOTTO 2</t>
  </si>
  <si>
    <t>Contenur S.L. 
Multicom S.r.l.</t>
  </si>
  <si>
    <t>02665990129
09272660151</t>
  </si>
  <si>
    <t>Multicom S.r.l.</t>
  </si>
  <si>
    <t>09272660151</t>
  </si>
  <si>
    <t>7006926A3F</t>
  </si>
  <si>
    <t>FORNITURA contenitori aerati da 10 lt. LOTTO 3</t>
  </si>
  <si>
    <t>Sartori Ambiente S.r.l. 
Eurosintex S.r.l.
Mattiussi Ecologia S.p.A.</t>
  </si>
  <si>
    <t>01100130226
02448130167
01281780302</t>
  </si>
  <si>
    <t>ZEB1DBC948</t>
  </si>
  <si>
    <t>SERVIZIO noleggio macchina affrancatrice postale</t>
  </si>
  <si>
    <t>ITALIANA AUDION S.R.L.</t>
  </si>
  <si>
    <t>Z301DCC4DD</t>
  </si>
  <si>
    <t>SERVIZIO manutenzione impianti idraulici sedi varie</t>
  </si>
  <si>
    <t>Z481DCC769</t>
  </si>
  <si>
    <t>FORNITURA rotoli in carta per pese</t>
  </si>
  <si>
    <t>ZD31DCEFD1</t>
  </si>
  <si>
    <t>SERVIZIO di consulenza legale per appalti e contratti pubblici</t>
  </si>
  <si>
    <t>ZA01DD7910</t>
  </si>
  <si>
    <t>SERVIZI di monitoraggio ambientale discarica</t>
  </si>
  <si>
    <t>Comie S.r.l.
R &amp; C Lab S.r.l.
Biogest S.r.l.
LA.RI.AN. Idropur di Rizzo Elena &amp; C. S.A.S.
Environ-Lab S.r.l.
Euro Quality Systems S.r.l.
Natura S.r.l.
Gruppo C.S.A. S.p.A.
Micro-B S.r.l.
BP SEC S.r.l.
ANALAMB S.r.l. - Analisi Ambientali
Alpha Ecologia S.r.l.
R.T.I. Idrogea Servizi S.r.l.
Chemica S.r.l.
Indam Laboratori S.r.l.
Ambiente &amp; Sicurezza S.r.l.
Skylab Energia S.r.l.
Ecol Studio S.p.A.</t>
  </si>
  <si>
    <t>03371670153
03378780245
01992910065
00812470284
02570940185
01574880033
02887711212
03231410402
02140460201
05473010964
00500780382
04990160485
02744990124
02707550121
03379190980
02472580790
02141910030
01484940463</t>
  </si>
  <si>
    <t>Micro-B S.r.l.</t>
  </si>
  <si>
    <t>02140460201</t>
  </si>
  <si>
    <t>Z891DDBC66</t>
  </si>
  <si>
    <t>Studio Avv. A. PACCHIANA PARRAVICINI e Associati</t>
  </si>
  <si>
    <t>PCCGNN69S50L219Z</t>
  </si>
  <si>
    <t>ZB41DEBC20</t>
  </si>
  <si>
    <t>SERVIZIO di pulizia neve e salatura centri di raccolta</t>
  </si>
  <si>
    <t>Z501DEC187</t>
  </si>
  <si>
    <t>SERVIZI di manutenzione software - discarica</t>
  </si>
  <si>
    <t>Z681DEC21D</t>
  </si>
  <si>
    <t>SERVIZIO di affrancatura postale</t>
  </si>
  <si>
    <t>ZD61DEC259</t>
  </si>
  <si>
    <t>SERVIZI di formazione personale</t>
  </si>
  <si>
    <t>CFR - CONSORZIO PER LA FORMAZIONE e LA RICERCA NEL VERBANO CUSIO OSSOLA</t>
  </si>
  <si>
    <t>Z4E1DEC2F3</t>
  </si>
  <si>
    <t>SERVIZIO di sviluppo e realizzazione sito web dinamico</t>
  </si>
  <si>
    <t>ZE91DEC38C</t>
  </si>
  <si>
    <t>SERVIZI di pulizia tombinature impianti rifiuti</t>
  </si>
  <si>
    <t>Z1A1DEC49F</t>
  </si>
  <si>
    <t>SERVIZIO di taglio piante</t>
  </si>
  <si>
    <t>COOPERATIVA SOCIALE ISOLA VERDE S.R.L.</t>
  </si>
  <si>
    <t>Z7C1DFA808</t>
  </si>
  <si>
    <t xml:space="preserve">Fornitura calzature di sicurezza </t>
  </si>
  <si>
    <t>Ferramenta F.lli Sacco S.n.c.
Grafer S.r.l.
SIR Safety System S.p.A. Unipersonale
Ferramenta Bianchetti S.n.c.</t>
  </si>
  <si>
    <t>01131170035
00575430038
03359340548
01587660034</t>
  </si>
  <si>
    <t>Ferramenta F.lli Sacco S.n.c.</t>
  </si>
  <si>
    <t>01131170035</t>
  </si>
  <si>
    <t>ZAD1DFA979</t>
  </si>
  <si>
    <t>FORNITURE calzature di sicurezza Stivali S5</t>
  </si>
  <si>
    <t>ZD81DFBBED</t>
  </si>
  <si>
    <t>FORNITURA autoveicoli aziendali</t>
  </si>
  <si>
    <t>Z511E0B3E0</t>
  </si>
  <si>
    <t>SERVIZIO di avvio a recupero pneumatici fuori uso C.E.R. 16 01 03</t>
  </si>
  <si>
    <t>7034846A8F</t>
  </si>
  <si>
    <t>SERVIZIO DI TRASPORTO RIFIUTI C.E.R. 19 07 03 e C.E.R. 16 10 02</t>
  </si>
  <si>
    <t>Ecoservizi S.r.l. 
Al.Ver. Trasporti S.r.l. Unipersonale</t>
  </si>
  <si>
    <t>09213450019
01964390031</t>
  </si>
  <si>
    <t>Al.Ver. Trasporti S.r.l. Unipersonale</t>
  </si>
  <si>
    <t>704056278E</t>
  </si>
  <si>
    <t xml:space="preserve">FORNITURA sacchi in carta </t>
  </si>
  <si>
    <t>Z091E26477</t>
  </si>
  <si>
    <t>FORNITURA software - canone annuo</t>
  </si>
  <si>
    <t>Z8B1E26530</t>
  </si>
  <si>
    <t>FORNITURA buoni pasto elettronici</t>
  </si>
  <si>
    <t>ZD31E265F7</t>
  </si>
  <si>
    <t>SERVIZIO di abbonamento portale più prezzi CCIAA di Milano</t>
  </si>
  <si>
    <t>ZC01E26BA1</t>
  </si>
  <si>
    <t>LAVORI di sistemazione scarpata discarica</t>
  </si>
  <si>
    <t>ZCA1E2929A</t>
  </si>
  <si>
    <t>FORNITURA valigette pronto soccorso per veicoli</t>
  </si>
  <si>
    <t>PAPER-INGROS</t>
  </si>
  <si>
    <t>FRGDVD45L24E745Y</t>
  </si>
  <si>
    <t>ZFA1E34929</t>
  </si>
  <si>
    <t>FORNITURA Kit sacchi deiezioni canine per cestini Sanecan</t>
  </si>
  <si>
    <t>ZB21E34C4E</t>
  </si>
  <si>
    <t>FORNITURA completi antipioggia impermeabili AV</t>
  </si>
  <si>
    <t>Z7E1E355D2</t>
  </si>
  <si>
    <t>FORNITURA materiali di cancelleria su MEPA</t>
  </si>
  <si>
    <t>MONDOFFICE S.r.l.</t>
  </si>
  <si>
    <t>07491520156</t>
  </si>
  <si>
    <t>ZE11E40684</t>
  </si>
  <si>
    <t>SERVIZIo di manutenzione straordinaria carro ponte</t>
  </si>
  <si>
    <t>TREVOLUTION SERVICE SRL</t>
  </si>
  <si>
    <t>705205323C</t>
  </si>
  <si>
    <t>SERVIZIO DI NOLEGGIO VEICOLI ATTREZZATI PER LA RACCOLTA RIFIUTI - lotto 1</t>
  </si>
  <si>
    <t>Gorent S.p.A.</t>
  </si>
  <si>
    <t>7052066CF3</t>
  </si>
  <si>
    <t>SERVIZIO DI NOLEGGIO VEICOLI ATTREZZATI PER LA RACCOLTA RIFIUTI - lotto 2</t>
  </si>
  <si>
    <t>Gorent S.p.A.
Vrent S.r.l. a socio unico</t>
  </si>
  <si>
    <t>08605630014
01442160626</t>
  </si>
  <si>
    <t>Vrent S.r.l. a socio unico</t>
  </si>
  <si>
    <t>SERVIZIO DI NOLEGGIO VEICOLI ATTREZZATI PER LA RACCOLTA RIFIUTI - lotto 3</t>
  </si>
  <si>
    <t>705434232D</t>
  </si>
  <si>
    <t>FORNITURA GASOLIO EXTRARETE per autotrazione</t>
  </si>
  <si>
    <t>Z081E631CD</t>
  </si>
  <si>
    <t>INFO S.R.L.</t>
  </si>
  <si>
    <t>04656100726</t>
  </si>
  <si>
    <t>Z891E6F172</t>
  </si>
  <si>
    <t>SERVIZIO di gestione fatturazione elettronica</t>
  </si>
  <si>
    <t>Z7F1E6F2AC</t>
  </si>
  <si>
    <t>SERVIZI di manutenzione software carte cronotachigrafiche</t>
  </si>
  <si>
    <t>Z271E7371E</t>
  </si>
  <si>
    <t>FORNITURA formulari per impianto trattamento rifiuti</t>
  </si>
  <si>
    <t>Z731E74C95</t>
  </si>
  <si>
    <t>FORNITURA tubi idraulici per riparazioni</t>
  </si>
  <si>
    <t>Z141E74E6E</t>
  </si>
  <si>
    <t>FORNITURA carte magnetiche per utenti servizio</t>
  </si>
  <si>
    <t>Z821E750A0</t>
  </si>
  <si>
    <t>FORNITURA rampa d carico per attrezzature mobili</t>
  </si>
  <si>
    <t>Z001E751DD</t>
  </si>
  <si>
    <t>SERVIZI di manutenzione idropulitrice</t>
  </si>
  <si>
    <t>ZC41E752BA</t>
  </si>
  <si>
    <t>SERVIZIO di sostituzione contatore acqua</t>
  </si>
  <si>
    <t>ZD71E7A25D</t>
  </si>
  <si>
    <t>SERVIZIO di brokeraggio assicurativo</t>
  </si>
  <si>
    <t>GBSapri S.p.A.</t>
  </si>
  <si>
    <t>12079170150</t>
  </si>
  <si>
    <t>ZCF1E7BD9F</t>
  </si>
  <si>
    <t>SERVIZIO di esperto qualificato in radioprotezione</t>
  </si>
  <si>
    <t>Z7C1E81AF2</t>
  </si>
  <si>
    <t>FORNITURA mascherine facciali FFP3</t>
  </si>
  <si>
    <t>IDS S.r.l.</t>
  </si>
  <si>
    <t>05215390872</t>
  </si>
  <si>
    <t>ZDF1E81E19</t>
  </si>
  <si>
    <t>FORNITURA DPI - Elmetti e maschera da saldatura</t>
  </si>
  <si>
    <t>ZA91E8222C</t>
  </si>
  <si>
    <t>FORNITURA DPI - guanti tute ed occhiali</t>
  </si>
  <si>
    <t>ZCA1E82339</t>
  </si>
  <si>
    <t>Z361E82483</t>
  </si>
  <si>
    <t>FORNITURA DPI - gilet alta visibilità</t>
  </si>
  <si>
    <t>ZD21EA61F9</t>
  </si>
  <si>
    <t>SERVIZI di manutenzione del verde Comune di Casale Corte Cerro</t>
  </si>
  <si>
    <t>Z0D1EAFEB2</t>
  </si>
  <si>
    <t>FORNITURA straordinaria sacchi bianchi e sacchi DEVERO</t>
  </si>
  <si>
    <t>Z411EB2E0C</t>
  </si>
  <si>
    <t>FORNITURA granulare adsorbente</t>
  </si>
  <si>
    <t>ZF01EB3213</t>
  </si>
  <si>
    <t>FORNITURA calzature di sicurezza speciali</t>
  </si>
  <si>
    <t>Z461EB3C24</t>
  </si>
  <si>
    <t>SERVIZIO di spurgo fossa settica</t>
  </si>
  <si>
    <t>ZDB1EB3F0B</t>
  </si>
  <si>
    <t>SERVIZIO di manutenzione attrezzature raccolta rifiuti (apparecchi sollevamento)</t>
  </si>
  <si>
    <t>ZB31EB5B7B</t>
  </si>
  <si>
    <t>SERVIZIO di manutenzione straordinaria del mastro trasportatore</t>
  </si>
  <si>
    <t>LAVORI di realizzazione nuovo impianto condizionamento sede Verbania</t>
  </si>
  <si>
    <t xml:space="preserve">Organizzazione Savio e Scatena S.r.l.
Impresa Giaquinto Giovanni
Idraulica Brizio S.r.l.
Galizzi Impianti S.r.l.
Termosanitaria Piani S.r.l.
Castronuovo Angelo
Enrico Colombo S.p.A. </t>
  </si>
  <si>
    <t>00858550015
GQNGNN63T07B963S
01985290038
02200860027
00642940142
CSTNGL66H03L477J
02052830029</t>
  </si>
  <si>
    <t xml:space="preserve">Enrico Colombo S.p.A. </t>
  </si>
  <si>
    <t>7095206D34</t>
  </si>
  <si>
    <t xml:space="preserve">Rossi Oleodinamica S.r.l.
Ecofar S.r.l. </t>
  </si>
  <si>
    <t>01727980409
04619580014</t>
  </si>
  <si>
    <t>Z381ED549B</t>
  </si>
  <si>
    <t>FORNITURA calzature di sicurezza residuali</t>
  </si>
  <si>
    <t>ZDD1ED5CCD</t>
  </si>
  <si>
    <t>FORNITURA calendari per servizi Verbania</t>
  </si>
  <si>
    <t>PRESS GRAFICA</t>
  </si>
  <si>
    <t>00125450031</t>
  </si>
  <si>
    <t>Z491EDB55A</t>
  </si>
  <si>
    <t>SERVIZIO di smaltimento rifiuti inerti</t>
  </si>
  <si>
    <t>PETAGINE ANTONIO E FIGLI SNC</t>
  </si>
  <si>
    <t>01303980039</t>
  </si>
  <si>
    <t>ZD21EDB600</t>
  </si>
  <si>
    <t>SERVIZIO di manutenzione impianto condizionamento Mergozzo</t>
  </si>
  <si>
    <t>Z051EE6332</t>
  </si>
  <si>
    <t>FINBUC SRL</t>
  </si>
  <si>
    <t>Z791F09CBD</t>
  </si>
  <si>
    <t>SERVIZIO di manutenzione impianto condizionamento Villadossola</t>
  </si>
  <si>
    <t>Z971F0EC66</t>
  </si>
  <si>
    <t>SERVIZIO di noleggio veicoli per raccolta rifiuti</t>
  </si>
  <si>
    <t>SERVIZI MANUTENTIVI MECCANICI ED ELETTRICI AUTOVEICOLI - LOTTO OPERATIVO 1</t>
  </si>
  <si>
    <t>Special Car S.n.c.
Tocecar S.r.l.
Borgo Agnello S.p.A.
Dray Car S.r.l.</t>
  </si>
  <si>
    <t>01452750035
00863140034
00574710034
02153400037</t>
  </si>
  <si>
    <t>Dray Car S.r.l.</t>
  </si>
  <si>
    <t>712402101C</t>
  </si>
  <si>
    <t>SERVIZI MANUTENTIVI MECCANICI ED ELETTRICI AUTOVEICOLI - LOTTO OPERATIVO 2</t>
  </si>
  <si>
    <t>Special Car S.n.c.</t>
  </si>
  <si>
    <t>7124038E1F</t>
  </si>
  <si>
    <t>Tocecar S.r.l.</t>
  </si>
  <si>
    <t>SERVIZI MANUTENTIVI MECCANICI ED ELETTRICI ATTREZZATURE - LOTTO OPERATIVO 1</t>
  </si>
  <si>
    <t>Farid Industrie S.p.A.
Poletti S.n.c. di Poletti Massimo e Simonetta
Special Car S.n.c.
Dray Car S.r.l.</t>
  </si>
  <si>
    <t>06500530016
02023800036
01452750035
02153400037</t>
  </si>
  <si>
    <t>7125023AF9</t>
  </si>
  <si>
    <t>Poletti S.n.c. di Poletti Massimo e Simonetta</t>
  </si>
  <si>
    <t>02023800036</t>
  </si>
  <si>
    <t>7125048F99</t>
  </si>
  <si>
    <t>ZD31F2EEA6</t>
  </si>
  <si>
    <t>SERVIZI MANUTENTIVI CARROZZERIE - LOTTO OPERATIVO 1</t>
  </si>
  <si>
    <t>B.E.ST. CAR S.n.c.
Carrozzeria F.lli Mazzi s.n.c.
Carrozzeria Albertini S.a.s.
DT Car S.r.l.</t>
  </si>
  <si>
    <t>02048640037
00116230038
02303530030
01022900037</t>
  </si>
  <si>
    <t>Carrozzeria Albertini S.a.s.</t>
  </si>
  <si>
    <t>Z6C1F2EF52</t>
  </si>
  <si>
    <t>ZF71F2EF87</t>
  </si>
  <si>
    <t>Z9D1F2EFC8</t>
  </si>
  <si>
    <t>Z101F34A38</t>
  </si>
  <si>
    <t>SERVIZIO di manutenzione meccanica veicolo a noleggio a carico ConSer</t>
  </si>
  <si>
    <t>Z981F34B94</t>
  </si>
  <si>
    <t>SERVIZIO di verifica attrezzature a fune</t>
  </si>
  <si>
    <t>ZF11F34C09</t>
  </si>
  <si>
    <t>SERVIZIO di manutenzione compressori discarica Nosere</t>
  </si>
  <si>
    <t>ZB01F34D25</t>
  </si>
  <si>
    <t>SERVIZIO di rifacimento segnaletica di sicurezza impianto Mergozzo</t>
  </si>
  <si>
    <t>ZBF1F3D87E</t>
  </si>
  <si>
    <t>FORNITURA pala gommata usata per impianto trattamento rifiuti</t>
  </si>
  <si>
    <t>POSSETTI S.R.L.</t>
  </si>
  <si>
    <t>Z371F574E4</t>
  </si>
  <si>
    <t>SERVIZIO elaborazioni meteo discarica</t>
  </si>
  <si>
    <t>ZB81F61EF7</t>
  </si>
  <si>
    <t>SERVIZI di manutenzione contenitori interrati</t>
  </si>
  <si>
    <t>ZED1F61F86</t>
  </si>
  <si>
    <t>SERVIZI di noleggio GPS per veicoli</t>
  </si>
  <si>
    <t>Z531F637B5</t>
  </si>
  <si>
    <t>FORNITURA pubblicazioni specializzate in abbonamento</t>
  </si>
  <si>
    <t>Z451F642A4</t>
  </si>
  <si>
    <t>FORNITURA Software SQL CORE 2016 per nuovi server</t>
  </si>
  <si>
    <t>Z8C1F6E4ED</t>
  </si>
  <si>
    <t>SERVIZI di manutenzione veicoli cantiere Omegna</t>
  </si>
  <si>
    <t>Z9D1F77C94</t>
  </si>
  <si>
    <t>FORNITURA scrivanie e arredi uffici vari</t>
  </si>
  <si>
    <t>SERVIZI di trasporto e avvio a recupero rifiuti C.E.R. 20 03 03</t>
  </si>
  <si>
    <t>R.T.I. Sviluppo e Progresso Ambiente S.r.l. 
R.T.I. La Nuova Terra S.r.l.</t>
  </si>
  <si>
    <t>03392510164
04929570960</t>
  </si>
  <si>
    <t>R.T.I. La Nuova Terra S.r.l.</t>
  </si>
  <si>
    <t>04929570960</t>
  </si>
  <si>
    <t>Z3E1F81761</t>
  </si>
  <si>
    <t>FORNITURA carta e buste intestate</t>
  </si>
  <si>
    <t>Z311F847D7</t>
  </si>
  <si>
    <t>SERVIZI di ingegneria: Studio di fattibilità demolizione termovalorizzatore Mergozzo</t>
  </si>
  <si>
    <t>DEAM Ingegneria S.r.l.</t>
  </si>
  <si>
    <t>11062090011</t>
  </si>
  <si>
    <t>7165974CCE</t>
  </si>
  <si>
    <t>FORNITURA PNEUMATICI e SERVIZI ACCESSORI - Lotto 1 Verbano</t>
  </si>
  <si>
    <t>FORNITURA PNEUMATICI e SERVIZI ACCESSORI - Lotto 2 Ossola</t>
  </si>
  <si>
    <t>Ferrari Ettore di Ferrari Paolo &amp; C. S.n.c.</t>
  </si>
  <si>
    <t>01469830036</t>
  </si>
  <si>
    <t>Z3D1F860A5</t>
  </si>
  <si>
    <t>INCARICO di Responsabile Tecnico Albo Nazionale Gestori Ambientali</t>
  </si>
  <si>
    <t>Prodotto Ambiente S.r.l.</t>
  </si>
  <si>
    <t>02509720039</t>
  </si>
  <si>
    <t>ZA51F936F7</t>
  </si>
  <si>
    <t>FORNITURA software gestionale Giove</t>
  </si>
  <si>
    <t>ZDE1F93D81</t>
  </si>
  <si>
    <t>SERVIZI di manutenzione soffiatori elettrici</t>
  </si>
  <si>
    <t>Z651F94030</t>
  </si>
  <si>
    <t>LAVORI di manutenzione strada Nosere</t>
  </si>
  <si>
    <t>ZA21F98789</t>
  </si>
  <si>
    <t>SERVIZIO di manutenzione cestini gettacarta Verbania</t>
  </si>
  <si>
    <t>COLOR COAT S.R.L.</t>
  </si>
  <si>
    <t>01355500032</t>
  </si>
  <si>
    <t>Z7B1FA1CD7</t>
  </si>
  <si>
    <t>Z3C1FA9A07</t>
  </si>
  <si>
    <t>SERVIZIO di manutenzione e assistenza impianto estrazione e combustione biogas discarica di Domodossola</t>
  </si>
  <si>
    <t>ASWM S.r.l.</t>
  </si>
  <si>
    <t>Z981FA9C46</t>
  </si>
  <si>
    <t>SERVIZIO di visita medica preassuntiva</t>
  </si>
  <si>
    <t>ZB51FAA31C</t>
  </si>
  <si>
    <t>FORNITURA radio trasmittenti per impianto</t>
  </si>
  <si>
    <t>ZC71FAC079</t>
  </si>
  <si>
    <t>LAVORI di RIFACIMENTO PARZIALE MANTO IMPERMEABILIZZAZIONE EX TERMOVALORIZZATORE – MERGOZZO</t>
  </si>
  <si>
    <t>Bertini S.r.l.</t>
  </si>
  <si>
    <t>01906730021</t>
  </si>
  <si>
    <t>71878766EA</t>
  </si>
  <si>
    <t>LAVORI DI DEMOLIZIONE PIATTAFORMA IN C.A. STOCCAGGIO ORGANICO MERGOZZO</t>
  </si>
  <si>
    <t>Amigliarini S.n.c. di Amigliarini Adolfo, Luigi ed Alfio
Impreges S.r.l.
SO.D.I.S. S.r.l.
Massucco Costruzioni S.r.l.
Giacomini Comm. Alberto S.r.l.
Impresa Micali di Micali Saverio S.a.s.
Inverso Costruzioni di Inverso Mario
C.E.A.M. Consorzio Artigiani Edili Affini monferrino
Impresa Prini S.r.l.
Simedil S.r.l.
Bertini S.r.l.
Puricelli Ambiente Verde S.r.l.
Borgazzi Vittorio S.r.l.
Ecogeotech S.r.l.
Tecno Costruzioni S.r.l.</t>
  </si>
  <si>
    <t>00246250039
11496290013
00400730024
02558160046
00884790031
01860570033
NVRMRA62R13G121G
01158730067
00112210034
07023010965
01906730021
02619580125
01850640036
02166520037
01655880035</t>
  </si>
  <si>
    <t>7189882E4F</t>
  </si>
  <si>
    <t>LAVORI COMPLEMENTARI PER LO SPOSTAMENTO DELLA STAZIONE DI TRASFERIMENTO ORGANICO E ADEGUAMENTO UFFICI</t>
  </si>
  <si>
    <t>ZCF1FC2C6C</t>
  </si>
  <si>
    <t>SERVIZI di manutenzione dispositivi antincendio extra contratto</t>
  </si>
  <si>
    <t>FORNITURA linee ADSL</t>
  </si>
  <si>
    <t>Z581FC792E</t>
  </si>
  <si>
    <t>FORNITURA contenitori per rifiuti cimiteriali</t>
  </si>
  <si>
    <t>ALLPACK S.r.l.</t>
  </si>
  <si>
    <t>00547650200</t>
  </si>
  <si>
    <t>Z091FD8039</t>
  </si>
  <si>
    <t>FORNITURA Gasolio autotrazione extrarete (Consip-Straordinaria)</t>
  </si>
  <si>
    <t>Z8C1FDFDBC</t>
  </si>
  <si>
    <t>SERVIZI di manutenzione meccanica attrezzature raccolta rifiuti</t>
  </si>
  <si>
    <t>ZE11FDFF13</t>
  </si>
  <si>
    <t>SERVIZI di manutenzione meccanica veicoli raccolta rifiuti</t>
  </si>
  <si>
    <t>ZC81FE002E</t>
  </si>
  <si>
    <t>SERVIZI di manutenzione carrozzerie veicoli</t>
  </si>
  <si>
    <t>Z241FE0114</t>
  </si>
  <si>
    <t>Z251FE0254</t>
  </si>
  <si>
    <t>CARROZZERIA B.E.S.T. CA.R. s.n.c.</t>
  </si>
  <si>
    <t>ZA11FE0365</t>
  </si>
  <si>
    <t>SERVIZI di manutenzione meccanica attrezzature raccolta rifiuti e impianti</t>
  </si>
  <si>
    <t>ZE71FE078E</t>
  </si>
  <si>
    <t>SERVIZI di manutenzione spazzatrici per eventi extra FULL SERVICE</t>
  </si>
  <si>
    <t>ZDA1FE0AEA</t>
  </si>
  <si>
    <t>SERVIZIO di manutenzione straordinaria del nastro trasportatore carta Mergozzo</t>
  </si>
  <si>
    <t>ZAGIB SPA</t>
  </si>
  <si>
    <t>Z9B1FE0C90</t>
  </si>
  <si>
    <t>FORNITURA pneumatici e servizi di montaggio</t>
  </si>
  <si>
    <t>SERVIZIO DI NOLEGGIO LOCALIZZATORI SATELLITARI PER FLOTTA AZIENDALE</t>
  </si>
  <si>
    <t>MAC &amp; NIL S.r.l. 
Divitech S.p.A.
Selecta Digital Service S.r.l.
I &amp; S Informatica e Servizi S.r.l.
Telecom Italia S.p.A.
Axitea S.p.A.
Datamove S.r.l. socio unico</t>
  </si>
  <si>
    <t>05607900726
03286510262
02652090271
00665230223
00488410010
00818630188
03616090167</t>
  </si>
  <si>
    <t>Datamove S.r.l. socio unico</t>
  </si>
  <si>
    <t>03616090167</t>
  </si>
  <si>
    <t>7214696B79</t>
  </si>
  <si>
    <t>SERVIZIO AVVIO A RECUPERO RIFIUTI C.E.R. 17 01 07 e C.E.R. 17 09 04</t>
  </si>
  <si>
    <t>ZEE20025AE</t>
  </si>
  <si>
    <t>FORNITURA ricambi per stazione di pompaggio</t>
  </si>
  <si>
    <t>Z792002680</t>
  </si>
  <si>
    <t>SERVIZIO di riparazione centralino telefonico mergozzo + sede</t>
  </si>
  <si>
    <t>ZA020065F5</t>
  </si>
  <si>
    <t>SERVIZIO di consulenza redazione procura notarile</t>
  </si>
  <si>
    <t>Z8220067AD</t>
  </si>
  <si>
    <t>Z682006A79</t>
  </si>
  <si>
    <t>Z402012C9C</t>
  </si>
  <si>
    <t>RIMA SRL</t>
  </si>
  <si>
    <t>03622340010</t>
  </si>
  <si>
    <t>Z102012E61</t>
  </si>
  <si>
    <t>SERVIZI legali di recupero crediti</t>
  </si>
  <si>
    <t>Z572012FDE</t>
  </si>
  <si>
    <t>SERVIZIO di consulenza legale variazione statuto societario</t>
  </si>
  <si>
    <t>Z802021881</t>
  </si>
  <si>
    <t>SERVIZIO per collaudo statico opere strutturali in carpenteria</t>
  </si>
  <si>
    <t>ZA22021CC4</t>
  </si>
  <si>
    <t>SERVIZIO incarico professionale redazione pratiche autorizzative posa serbatoio gasolio</t>
  </si>
  <si>
    <t>72259198FD</t>
  </si>
  <si>
    <t>FORNITURA CONTENITORI PER RACCOLTA DIFFERENZIATA RIFIUTI - Bidoncini da 25 e 50 lt.</t>
  </si>
  <si>
    <t>Lady Plastik S.r.l.
Mattiussi Ecologia S.p.A.
Eurosintex S.r.l.
Gianazza Angelo S.p.A.</t>
  </si>
  <si>
    <t>12563230155
01281780302
02448130167
03926400155</t>
  </si>
  <si>
    <t>Gianazza Angelo S.p.A.</t>
  </si>
  <si>
    <t>03926400155</t>
  </si>
  <si>
    <t>FORNITURA CONTENITORI PER RACCOLTA DIFFERENZIATA RIFIUTI - Contenitori da 120, 240 e 360 lt.</t>
  </si>
  <si>
    <t>Jcoplastic S.p.A.
Contenur S.L.
Multicom S.r.l. a socio unico
Eurosintex S.r.l.</t>
  </si>
  <si>
    <t>03350060657
02665990129
09272660151
02448130167</t>
  </si>
  <si>
    <t>7225960AD2</t>
  </si>
  <si>
    <t>FORNITURA CONTENITORI PER RACCOLTA DIFFERENZIATA RIFIUTI - Cassonetti da 1100 lt.</t>
  </si>
  <si>
    <t>Jcoplastic S.p.A.
Contenur S.L.
Multicom S.r.l. a socio unico</t>
  </si>
  <si>
    <t>ZE9202EE1D</t>
  </si>
  <si>
    <t>FORNITURA filo cotto per pressa imballatrice</t>
  </si>
  <si>
    <t>ZAD202EE9C</t>
  </si>
  <si>
    <t>FORNITURA bacini di contenimento</t>
  </si>
  <si>
    <t>ZD9203C27C</t>
  </si>
  <si>
    <t>FORNITURA scope a magazzino</t>
  </si>
  <si>
    <t>7239245DF2</t>
  </si>
  <si>
    <t>FORNITURA carrello elevatore</t>
  </si>
  <si>
    <t>Possetti S.r.l.</t>
  </si>
  <si>
    <t>ZF02053084</t>
  </si>
  <si>
    <t>FORNITURA sacchi per deiezioni canine</t>
  </si>
  <si>
    <t>Z9E20532ED</t>
  </si>
  <si>
    <t>SERVIZIO attivazione linea ADSL</t>
  </si>
  <si>
    <t>ZC320539F5</t>
  </si>
  <si>
    <t>FORNITURA sale marino per strade</t>
  </si>
  <si>
    <t>AGRIFLORA DI POZZI DARIO</t>
  </si>
  <si>
    <t>PZZDRA67S02D332P</t>
  </si>
  <si>
    <t>ZC5205AC3B</t>
  </si>
  <si>
    <t>FORNITURA carrello saliscale elettrico</t>
  </si>
  <si>
    <t xml:space="preserve">NUOVA TECNICA TRASPORTI SU SCALE SRL </t>
  </si>
  <si>
    <t>03800340246</t>
  </si>
  <si>
    <t>Z21205B5F4</t>
  </si>
  <si>
    <t>FORNITURA PC per portale radiometrico</t>
  </si>
  <si>
    <t>SERVIZI Trasporto plastica</t>
  </si>
  <si>
    <t>Z962083270</t>
  </si>
  <si>
    <t>FORNITURA contenitori carrellati aerati</t>
  </si>
  <si>
    <t>Z7F208331A</t>
  </si>
  <si>
    <t>Z28208332F</t>
  </si>
  <si>
    <t>FORNITURA pattumiere aerate</t>
  </si>
  <si>
    <t>Z422083354</t>
  </si>
  <si>
    <t>FORNITURA contenitori carrellati per raccolta differenziata rifiuti urbani</t>
  </si>
  <si>
    <t>ZA52083485</t>
  </si>
  <si>
    <t>FORNITURA campane stradali per raccolta rifiuti</t>
  </si>
  <si>
    <t>ZD9208ED23</t>
  </si>
  <si>
    <t>FORNITURA e montaggio catena per nastro trasportatore rifiuti</t>
  </si>
  <si>
    <t>R.C.P. Service S.r.l.s.</t>
  </si>
  <si>
    <t>02626010025</t>
  </si>
  <si>
    <t>ZDD208EF32</t>
  </si>
  <si>
    <t>FORNITURA polipo per veicolo scarrabile raccolta rifiuti</t>
  </si>
  <si>
    <t>Minelli S.r.l. a socio unico</t>
  </si>
  <si>
    <t>02002720981</t>
  </si>
  <si>
    <t>ZA8208EF9E</t>
  </si>
  <si>
    <t>SERVIZIO di realizzazione loghi si veicoli aziendali</t>
  </si>
  <si>
    <t>Server Società Cooperativa</t>
  </si>
  <si>
    <t>02500100033</t>
  </si>
  <si>
    <t>ZBF20B82CF</t>
  </si>
  <si>
    <t>FORNITURA PC per postazione nuovo RSPP</t>
  </si>
  <si>
    <t>SOLUZIONE UFFICIO DI BEVILACQUA DAVIDE</t>
  </si>
  <si>
    <t>02778750246</t>
  </si>
  <si>
    <t>72809004C0</t>
  </si>
  <si>
    <t>Servizio di lavaggio indumenti di lavoro/DPI con fornitura buoni</t>
  </si>
  <si>
    <t>Z0220D4AC5</t>
  </si>
  <si>
    <t>Eurosintex S.r.l.</t>
  </si>
  <si>
    <t>Z6820DCE31</t>
  </si>
  <si>
    <t>SERVIZIO professionale per rinnovo CPI sedi Verbania e Villadossola</t>
  </si>
  <si>
    <t>STUDIO TECNICO GERVASONI GEOM. MASSIMO</t>
  </si>
  <si>
    <t>GRVMSM67C25D332I</t>
  </si>
  <si>
    <t>Z6B20E1A7F</t>
  </si>
  <si>
    <t>LAVORI di bonifica manto copertura in amianto Stresa</t>
  </si>
  <si>
    <t>ECO-GEOTECH SRL</t>
  </si>
  <si>
    <t>02166520037</t>
  </si>
  <si>
    <t>ZE420E1CB7</t>
  </si>
  <si>
    <t>SERVIZIO per pubblicità avvio servizi di raccolta rifiuti</t>
  </si>
  <si>
    <t>TELE VCO 2000 SRL</t>
  </si>
  <si>
    <t>00877200030</t>
  </si>
  <si>
    <t>ZDB20E28FF</t>
  </si>
  <si>
    <t>SERVIZI di manutenzione straordinaria condizionatori edifici impianti</t>
  </si>
  <si>
    <t>TECNOCALOR</t>
  </si>
  <si>
    <t>ZCCNDR68S20L746W</t>
  </si>
  <si>
    <t>Z2E20E2A69</t>
  </si>
  <si>
    <t>LAVORI di sostituzione e posa nuova sbarra area trasbordo RUI</t>
  </si>
  <si>
    <t>Z6120E3341</t>
  </si>
  <si>
    <t>SERVIZI di tinteggiatura uffici sede di via Olanda</t>
  </si>
  <si>
    <t>ROBERTI S.n.c. di Roberti Emilio &amp; C</t>
  </si>
  <si>
    <t>02167080031</t>
  </si>
  <si>
    <t>ZA320E4024</t>
  </si>
  <si>
    <t>SERVIZI di trasloco ufficio acquisti</t>
  </si>
  <si>
    <t>COMAZZI SNC DI COMAZZI ALESSANDRO &amp; C.</t>
  </si>
  <si>
    <t>00852080035</t>
  </si>
  <si>
    <t>Z9D20FBEDE</t>
  </si>
  <si>
    <t>LAVORI di collettamento acque di lavaggio alla rete fognaria</t>
  </si>
  <si>
    <t>Simedil S.r.l.</t>
  </si>
  <si>
    <t>07023010965</t>
  </si>
  <si>
    <t>ZAC21093C0</t>
  </si>
  <si>
    <t>SERVIZIO di taratura per strumenti di misura</t>
  </si>
  <si>
    <t>ZD521096F5</t>
  </si>
  <si>
    <t>FORNITURA Cofanetti regalo dipendenti</t>
  </si>
  <si>
    <t>Z3B2129188</t>
  </si>
  <si>
    <t>SERVIZIO lavaggio indumenti e DPI con fornitura buoni</t>
  </si>
  <si>
    <t>SERVIZIO di analisi di laboratorio e visite medico specialistiche ai sensi D.Lgs. 81/2008</t>
  </si>
  <si>
    <t>C.D.C . Centro Polispecialistico Privato S.r.l. 
Istituto Auxologico Italiano</t>
  </si>
  <si>
    <t>03954980011
02703120150</t>
  </si>
  <si>
    <t>Z7D213AC0C</t>
  </si>
  <si>
    <t>ZAA213B24B</t>
  </si>
  <si>
    <t>FORNITURA Scope industriali per carrello elevatore</t>
  </si>
  <si>
    <t>Z84213B3D1</t>
  </si>
  <si>
    <t>SERVIZIO manutenzione infrastrutture Mergozzo</t>
  </si>
  <si>
    <t>ZE3213B9D0</t>
  </si>
  <si>
    <t xml:space="preserve">FORNITURA scrivania e arredi uffici </t>
  </si>
  <si>
    <t>Z192173D5D</t>
  </si>
  <si>
    <t>SERVIZI assicurativi - polizza RC Inquinamento</t>
  </si>
  <si>
    <t>CHUBB European Group Limited</t>
  </si>
  <si>
    <t>04124720964</t>
  </si>
  <si>
    <t>ZAA218B9A6</t>
  </si>
  <si>
    <t>SERVIZI Investigativi</t>
  </si>
  <si>
    <t>TARGET INVESTIGAZIONI SRLS</t>
  </si>
  <si>
    <t>04741230264</t>
  </si>
  <si>
    <t>ZAA218BC97</t>
  </si>
  <si>
    <t>SERVIZIO di abbonamento e pubblicazione gare</t>
  </si>
  <si>
    <t>ZB5218BF8E</t>
  </si>
  <si>
    <t>SERVIZI di conservazione digitale fatture elettroniche</t>
  </si>
  <si>
    <t>SOMME 
LIQUIDATE 
al 31/12/2015</t>
  </si>
  <si>
    <t>SOMME 
LIQUIDATE 
al 31/12/2016</t>
  </si>
  <si>
    <t>SOMME 
LIQUIDATE 
al 31/12/2017</t>
  </si>
  <si>
    <t>Autoriparazioni Strola di Strola Claudio
Special Car S.n.c.
Tocecar S.r.l.
Borgo Agnello S.p.A.
Dray Car S.r.l.
Arsacar S.n.c.</t>
  </si>
  <si>
    <t>STRCLD80C10B019U
01452750035
00863140034
00574710034
02153400037
01173500032</t>
  </si>
  <si>
    <t>Special Car S.n.c.
Dray Car S.r.l.
Farid Industrie S.p.A. 
Poletti S.n.c. di Poletti Massimo e Simonetta</t>
  </si>
  <si>
    <t>01452750035
02153400037
06500530016
02023800036</t>
  </si>
  <si>
    <t>B.E.ST. CAR S.n.c.
Carrozzeria F.lli Mazzi s.n.c.
Carrozzeria Albertini S.a.s.
Nuova Carrozzeria Nosere S.r.l.s.
DT Car S.r.l.
Carrozzeria Alì Fabrizio</t>
  </si>
  <si>
    <t>02048640037
00116230038
02303530030
02406070033
01022900037
LAIFRZ67S16D332Z</t>
  </si>
  <si>
    <t>General Plastic S.r.l.</t>
  </si>
  <si>
    <t>07664231219</t>
  </si>
  <si>
    <t>Plastitalia S.r.l.</t>
  </si>
  <si>
    <t>Cooperativa Sociale dell'Orso Blu O.N.L.U.S.</t>
  </si>
  <si>
    <t>01747390027</t>
  </si>
  <si>
    <t>Ergon S.r.l.</t>
  </si>
  <si>
    <t>03348120126</t>
  </si>
  <si>
    <t>Z9A10A6AB7</t>
  </si>
  <si>
    <t>SERVIZIO di progettazione impiantistica per riqualificazione energetica centrale termica Verbania</t>
  </si>
  <si>
    <t xml:space="preserve">TORELLI RENZO </t>
  </si>
  <si>
    <t>TRLRNZ54A21L746I</t>
  </si>
  <si>
    <t>PAGATO 2017</t>
  </si>
  <si>
    <t>Z4615CFD88</t>
  </si>
  <si>
    <t>6230030F61</t>
  </si>
  <si>
    <t>Z2D19BF0A4</t>
  </si>
  <si>
    <t>56492325B8</t>
  </si>
  <si>
    <t xml:space="preserve">SERVIZI di progettazione, progetto stralcio nuovo centro Mergozzo </t>
  </si>
  <si>
    <t>SERVIZI MANUTENTIVI CARROZZERIE - LOTTO OPERATIVO 2</t>
  </si>
  <si>
    <t>SERVIZI MANUTENTIVI CARROZZERIE - LOTTO OPERATIVO 4</t>
  </si>
  <si>
    <t>SERVIZI MANUTENTIVI CARROZZERIE - LOTTO OPERATIVO 3</t>
  </si>
  <si>
    <t>SO.D.I.S. S.r.l.</t>
  </si>
  <si>
    <t>SERVIZIO di taratura biennale Dinamometro professionale PRO-X</t>
  </si>
  <si>
    <t>Servizi di manutenzione, pulizia e sfalcio dei bordi stradali nei comuni di Verbania e Casale Corte Cerro</t>
  </si>
  <si>
    <t>SOCIETA' COOP. SOCIALE ISOLA VERDE ONLUS
IL SOGNO SOCIETA' COOP. SOCIALE ONLUS
VERD''E' COOPERATIVA SOCIALE A R.L. ONLUS
L.M.T. SOCIATA' COOP. SOCIALE ONLUS
IL GIARDINO DELLE IDEE</t>
  </si>
  <si>
    <t>SOCIETA' COOP. SOCIALE ISOLA VERDE ONLUS</t>
  </si>
  <si>
    <t>SERVIZIO noleggio spazzatrice</t>
  </si>
  <si>
    <t>FORNITURA BIDONCINI PER RACCOLTA DOMICILIARE RIFIUTI</t>
  </si>
  <si>
    <t>EUROSINTEX S.r.l.
JCOPLASTIC S.P.A. 
LADY PLASTIK S.r.l.
MATTIUSSI ECOLOGIA S.P.A.
MULTICOM S.r.l. a socio unico</t>
  </si>
  <si>
    <t>02448130167
03350060657
12563230155
01281780302
09272660151</t>
  </si>
  <si>
    <t>SERVIZIO di Consulenza per la sicurezza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</si>
</sst>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dd/mm/yy;@"/>
    <numFmt numFmtId="165" formatCode="&quot;€&quot;\ #,##0.00"/>
  </numFmts>
  <fonts count="6"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2"/>
      <name val="Calibri"/>
      <family val="2"/>
      <scheme val="minor"/>
    </font>
    <font>
      <b/>
      <sz val="12"/>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77">
    <xf numFmtId="0" fontId="0" fillId="0" borderId="0" xfId="0"/>
    <xf numFmtId="0" fontId="4" fillId="0" borderId="0" xfId="0" applyFont="1" applyFill="1" applyBorder="1" applyAlignment="1">
      <alignment horizontal="center" vertical="top"/>
    </xf>
    <xf numFmtId="165" fontId="4" fillId="0" borderId="0" xfId="1" applyNumberFormat="1" applyFont="1" applyFill="1" applyBorder="1" applyAlignment="1">
      <alignment horizontal="center" vertical="top"/>
    </xf>
    <xf numFmtId="0" fontId="4" fillId="0" borderId="0" xfId="0" applyFont="1" applyFill="1" applyBorder="1" applyAlignment="1">
      <alignment vertical="top"/>
    </xf>
    <xf numFmtId="44" fontId="4" fillId="0" borderId="0" xfId="1" applyFont="1" applyFill="1" applyBorder="1" applyAlignment="1">
      <alignment horizontal="center" vertical="top"/>
    </xf>
    <xf numFmtId="0" fontId="4" fillId="0" borderId="0" xfId="0" applyFont="1" applyFill="1" applyBorder="1" applyAlignment="1">
      <alignment horizontal="left" vertical="top" wrapText="1"/>
    </xf>
    <xf numFmtId="0" fontId="4" fillId="0" borderId="0" xfId="0" applyFont="1" applyFill="1" applyBorder="1" applyAlignment="1">
      <alignment vertical="top" wrapText="1"/>
    </xf>
    <xf numFmtId="0" fontId="4" fillId="0" borderId="0" xfId="0" applyFont="1" applyFill="1" applyBorder="1" applyAlignment="1">
      <alignment horizontal="center" vertical="top" wrapText="1"/>
    </xf>
    <xf numFmtId="164" fontId="4" fillId="0" borderId="0" xfId="0" applyNumberFormat="1" applyFont="1" applyFill="1" applyBorder="1" applyAlignment="1">
      <alignment horizontal="center" vertical="top"/>
    </xf>
    <xf numFmtId="0" fontId="5" fillId="0" borderId="0" xfId="0" applyFont="1" applyFill="1" applyBorder="1" applyAlignment="1">
      <alignment horizontal="center" vertical="top"/>
    </xf>
    <xf numFmtId="0" fontId="5" fillId="0" borderId="1" xfId="0" applyFont="1" applyFill="1" applyBorder="1" applyAlignment="1">
      <alignment horizontal="center" vertical="top" wrapText="1"/>
    </xf>
    <xf numFmtId="44" fontId="5" fillId="0" borderId="1" xfId="1" applyFont="1" applyFill="1" applyBorder="1" applyAlignment="1">
      <alignment horizontal="center" vertical="top" wrapText="1"/>
    </xf>
    <xf numFmtId="164" fontId="5" fillId="0" borderId="1" xfId="0" applyNumberFormat="1" applyFont="1" applyFill="1" applyBorder="1" applyAlignment="1">
      <alignment horizontal="center" vertical="top" wrapText="1"/>
    </xf>
    <xf numFmtId="165" fontId="5" fillId="0" borderId="1" xfId="1" applyNumberFormat="1" applyFont="1" applyFill="1" applyBorder="1" applyAlignment="1">
      <alignment horizontal="center" vertical="top" wrapText="1"/>
    </xf>
    <xf numFmtId="0" fontId="5" fillId="0" borderId="0" xfId="0" applyFont="1" applyFill="1" applyBorder="1" applyAlignment="1">
      <alignment horizontal="center" vertical="top" wrapText="1"/>
    </xf>
    <xf numFmtId="0" fontId="4" fillId="2" borderId="1" xfId="0" applyFont="1" applyFill="1" applyBorder="1" applyAlignment="1">
      <alignment horizontal="center" vertical="top"/>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0" fontId="4" fillId="2" borderId="1" xfId="0" applyFont="1" applyFill="1" applyBorder="1" applyAlignment="1">
      <alignment horizontal="center" vertical="top" wrapText="1"/>
    </xf>
    <xf numFmtId="44" fontId="4" fillId="2" borderId="1" xfId="1" applyFont="1" applyFill="1" applyBorder="1" applyAlignment="1">
      <alignment horizontal="center" vertical="top"/>
    </xf>
    <xf numFmtId="164" fontId="4" fillId="2" borderId="1" xfId="0" applyNumberFormat="1" applyFont="1" applyFill="1" applyBorder="1" applyAlignment="1">
      <alignment horizontal="center" vertical="top"/>
    </xf>
    <xf numFmtId="165" fontId="4" fillId="2" borderId="1" xfId="1" applyNumberFormat="1" applyFont="1" applyFill="1" applyBorder="1" applyAlignment="1">
      <alignment horizontal="right" vertical="top"/>
    </xf>
    <xf numFmtId="165" fontId="4" fillId="2" borderId="1" xfId="1" applyNumberFormat="1" applyFont="1" applyFill="1" applyBorder="1" applyAlignment="1">
      <alignment vertical="top"/>
    </xf>
    <xf numFmtId="44" fontId="4" fillId="2" borderId="1" xfId="1" applyFont="1" applyFill="1" applyBorder="1" applyAlignment="1">
      <alignment vertical="top"/>
    </xf>
    <xf numFmtId="44" fontId="4" fillId="0" borderId="0" xfId="0" applyNumberFormat="1" applyFont="1" applyFill="1" applyBorder="1" applyAlignment="1">
      <alignment vertical="top"/>
    </xf>
    <xf numFmtId="0" fontId="4" fillId="2" borderId="1" xfId="0" applyFont="1" applyFill="1" applyBorder="1" applyAlignment="1">
      <alignment vertical="top"/>
    </xf>
    <xf numFmtId="0" fontId="4" fillId="2" borderId="1" xfId="0" applyFont="1" applyFill="1" applyBorder="1" applyAlignment="1">
      <alignment horizontal="left" vertical="top"/>
    </xf>
    <xf numFmtId="49" fontId="4" fillId="2" borderId="1" xfId="0" applyNumberFormat="1" applyFont="1" applyFill="1" applyBorder="1" applyAlignment="1">
      <alignment horizontal="center" vertical="top" wrapText="1"/>
    </xf>
    <xf numFmtId="0" fontId="4" fillId="3" borderId="1" xfId="0" applyFont="1" applyFill="1" applyBorder="1" applyAlignment="1">
      <alignment vertical="top"/>
    </xf>
    <xf numFmtId="0" fontId="4" fillId="3" borderId="1" xfId="0" applyFont="1" applyFill="1" applyBorder="1" applyAlignment="1">
      <alignment horizontal="center" vertical="top"/>
    </xf>
    <xf numFmtId="0" fontId="4" fillId="3" borderId="1" xfId="0" applyFont="1" applyFill="1" applyBorder="1" applyAlignment="1">
      <alignment vertical="top" wrapText="1"/>
    </xf>
    <xf numFmtId="0" fontId="4" fillId="3" borderId="1" xfId="0" applyFont="1" applyFill="1" applyBorder="1" applyAlignment="1">
      <alignment horizontal="center" vertical="top" wrapText="1"/>
    </xf>
    <xf numFmtId="44" fontId="4" fillId="3" borderId="1" xfId="1" applyFont="1" applyFill="1" applyBorder="1" applyAlignment="1">
      <alignment vertical="top"/>
    </xf>
    <xf numFmtId="164" fontId="4" fillId="3" borderId="1" xfId="0" applyNumberFormat="1" applyFont="1" applyFill="1" applyBorder="1" applyAlignment="1">
      <alignment horizontal="center" vertical="top"/>
    </xf>
    <xf numFmtId="165" fontId="4" fillId="3" borderId="1" xfId="1" applyNumberFormat="1" applyFont="1" applyFill="1" applyBorder="1" applyAlignment="1">
      <alignment horizontal="right" vertical="top"/>
    </xf>
    <xf numFmtId="165" fontId="4" fillId="3" borderId="1" xfId="1" applyNumberFormat="1" applyFont="1" applyFill="1" applyBorder="1" applyAlignment="1">
      <alignment vertical="top"/>
    </xf>
    <xf numFmtId="0" fontId="4" fillId="3" borderId="1" xfId="0" applyFont="1" applyFill="1" applyBorder="1" applyAlignment="1">
      <alignment horizontal="left" vertical="top" wrapText="1"/>
    </xf>
    <xf numFmtId="44" fontId="4" fillId="3" borderId="1" xfId="1" applyFont="1" applyFill="1" applyBorder="1" applyAlignment="1">
      <alignment horizontal="center" vertical="top"/>
    </xf>
    <xf numFmtId="49" fontId="4" fillId="3" borderId="1" xfId="0" applyNumberFormat="1" applyFont="1" applyFill="1" applyBorder="1" applyAlignment="1">
      <alignment vertical="top"/>
    </xf>
    <xf numFmtId="44" fontId="4" fillId="0" borderId="0" xfId="0" applyNumberFormat="1" applyFont="1" applyFill="1" applyBorder="1" applyAlignment="1">
      <alignment vertical="top" wrapText="1"/>
    </xf>
    <xf numFmtId="0" fontId="4" fillId="4" borderId="1" xfId="0" applyFont="1" applyFill="1" applyBorder="1" applyAlignment="1">
      <alignment vertical="top"/>
    </xf>
    <xf numFmtId="0" fontId="4" fillId="4" borderId="1" xfId="0" applyFont="1" applyFill="1" applyBorder="1" applyAlignment="1">
      <alignment horizontal="center" vertical="top"/>
    </xf>
    <xf numFmtId="0" fontId="4" fillId="4" borderId="1" xfId="0" applyFont="1" applyFill="1" applyBorder="1" applyAlignment="1">
      <alignment vertical="top" wrapText="1"/>
    </xf>
    <xf numFmtId="0" fontId="4" fillId="4" borderId="1" xfId="2" applyFont="1" applyFill="1" applyBorder="1" applyAlignment="1">
      <alignment vertical="top" wrapText="1"/>
    </xf>
    <xf numFmtId="0" fontId="4" fillId="4" borderId="1" xfId="2" applyFont="1" applyFill="1" applyBorder="1" applyAlignment="1">
      <alignment horizontal="center" vertical="top" wrapText="1"/>
    </xf>
    <xf numFmtId="44" fontId="4" fillId="4" borderId="1" xfId="1" applyFont="1" applyFill="1" applyBorder="1" applyAlignment="1">
      <alignment vertical="top"/>
    </xf>
    <xf numFmtId="164" fontId="4" fillId="4" borderId="1" xfId="0" applyNumberFormat="1" applyFont="1" applyFill="1" applyBorder="1" applyAlignment="1">
      <alignment horizontal="center" vertical="top"/>
    </xf>
    <xf numFmtId="165" fontId="4" fillId="4" borderId="1" xfId="1" applyNumberFormat="1" applyFont="1" applyFill="1" applyBorder="1" applyAlignment="1">
      <alignment vertical="top"/>
    </xf>
    <xf numFmtId="0" fontId="4" fillId="4" borderId="1" xfId="2" applyFont="1" applyFill="1" applyBorder="1" applyAlignment="1">
      <alignment horizontal="center" vertical="top"/>
    </xf>
    <xf numFmtId="0" fontId="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44" fontId="4" fillId="4" borderId="1" xfId="1" applyFont="1" applyFill="1" applyBorder="1" applyAlignment="1">
      <alignment horizontal="center" vertical="top"/>
    </xf>
    <xf numFmtId="165" fontId="4" fillId="4" borderId="1" xfId="1" applyNumberFormat="1" applyFont="1" applyFill="1" applyBorder="1" applyAlignment="1">
      <alignment horizontal="center" vertical="top"/>
    </xf>
    <xf numFmtId="0" fontId="4" fillId="5" borderId="1" xfId="0" applyFont="1" applyFill="1" applyBorder="1" applyAlignment="1">
      <alignment horizontal="center" vertical="top"/>
    </xf>
    <xf numFmtId="164"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Font="1" applyFill="1" applyBorder="1" applyAlignment="1">
      <alignment vertical="top" wrapText="1"/>
    </xf>
    <xf numFmtId="44" fontId="4" fillId="5" borderId="1" xfId="1" applyFont="1" applyFill="1" applyBorder="1" applyAlignment="1">
      <alignment horizontal="center" vertical="top"/>
    </xf>
    <xf numFmtId="164" fontId="4" fillId="5" borderId="1" xfId="1" applyNumberFormat="1" applyFont="1" applyFill="1" applyBorder="1" applyAlignment="1">
      <alignment horizontal="center" vertical="top"/>
    </xf>
    <xf numFmtId="165" fontId="4" fillId="5" borderId="1" xfId="1" applyNumberFormat="1" applyFont="1" applyFill="1" applyBorder="1" applyAlignment="1">
      <alignment horizontal="center" vertical="top"/>
    </xf>
    <xf numFmtId="164" fontId="4" fillId="5" borderId="1" xfId="0" applyNumberFormat="1" applyFont="1" applyFill="1" applyBorder="1" applyAlignment="1">
      <alignment vertical="top" wrapText="1"/>
    </xf>
    <xf numFmtId="164" fontId="4" fillId="5" borderId="1" xfId="0" applyNumberFormat="1" applyFont="1" applyFill="1" applyBorder="1" applyAlignment="1">
      <alignment horizontal="center" vertical="top"/>
    </xf>
    <xf numFmtId="164" fontId="4" fillId="5"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4" fillId="6" borderId="0" xfId="0" applyFont="1" applyFill="1" applyBorder="1" applyAlignment="1">
      <alignment vertical="top"/>
    </xf>
    <xf numFmtId="0" fontId="4" fillId="6" borderId="1" xfId="0" applyFont="1" applyFill="1" applyBorder="1" applyAlignment="1">
      <alignment horizontal="center" vertical="top"/>
    </xf>
    <xf numFmtId="0" fontId="4" fillId="6" borderId="1" xfId="0" applyFont="1" applyFill="1" applyBorder="1" applyAlignment="1">
      <alignment horizontal="left" vertical="top" wrapText="1"/>
    </xf>
    <xf numFmtId="0" fontId="4" fillId="6" borderId="1" xfId="0" applyFont="1" applyFill="1" applyBorder="1" applyAlignment="1">
      <alignment vertical="top" wrapText="1"/>
    </xf>
    <xf numFmtId="0" fontId="4" fillId="6" borderId="1" xfId="0" applyFont="1" applyFill="1" applyBorder="1" applyAlignment="1">
      <alignment horizontal="center" vertical="top" wrapText="1"/>
    </xf>
    <xf numFmtId="44" fontId="4" fillId="6" borderId="1" xfId="1" applyFont="1" applyFill="1" applyBorder="1" applyAlignment="1">
      <alignment horizontal="center" vertical="top"/>
    </xf>
    <xf numFmtId="164" fontId="4" fillId="6" borderId="1" xfId="0" applyNumberFormat="1" applyFont="1" applyFill="1" applyBorder="1" applyAlignment="1">
      <alignment horizontal="center" vertical="top"/>
    </xf>
    <xf numFmtId="165" fontId="4" fillId="6" borderId="1" xfId="1" applyNumberFormat="1" applyFont="1" applyFill="1" applyBorder="1" applyAlignment="1">
      <alignment horizontal="center" vertical="top"/>
    </xf>
    <xf numFmtId="0" fontId="4" fillId="6" borderId="0" xfId="0" applyFont="1" applyFill="1" applyBorder="1" applyAlignment="1">
      <alignment vertical="top" wrapText="1"/>
    </xf>
    <xf numFmtId="0" fontId="5" fillId="6" borderId="0" xfId="0" applyFont="1" applyFill="1" applyBorder="1" applyAlignment="1">
      <alignment vertical="top" wrapText="1"/>
    </xf>
    <xf numFmtId="44" fontId="4" fillId="6" borderId="0" xfId="0" applyNumberFormat="1" applyFont="1" applyFill="1" applyBorder="1" applyAlignment="1">
      <alignment vertical="top" wrapText="1"/>
    </xf>
    <xf numFmtId="11" fontId="4" fillId="6" borderId="1" xfId="0" applyNumberFormat="1" applyFont="1" applyFill="1" applyBorder="1" applyAlignment="1">
      <alignment horizontal="center" vertical="top"/>
    </xf>
    <xf numFmtId="44" fontId="4" fillId="6" borderId="0" xfId="0" applyNumberFormat="1" applyFont="1" applyFill="1" applyBorder="1" applyAlignment="1">
      <alignment vertical="top"/>
    </xf>
  </cellXfs>
  <cellStyles count="3">
    <cellStyle name="Normale" xfId="0" builtinId="0"/>
    <cellStyle name="Normale 3" xfId="2"/>
    <cellStyle name="Valuta" xfId="1" builtinId="4"/>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GARE%20e%20CONTRATTI\10.AUTORITA'%20e%20OSSERVATORIO\AVCP_Comunicazioni\COMUNICAZIONI.TRASPARENZA_2016\EstrazionePagC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e"/>
      <sheetName val="cig attivi nel 2016 orig"/>
      <sheetName val="cig attivi nel 2016 "/>
      <sheetName val="lavoro base"/>
      <sheetName val="lavoro CIG in corso"/>
      <sheetName val="verifiche su CIG in corso"/>
      <sheetName val="pagamenti"/>
      <sheetName val="tabella"/>
      <sheetName val="NOTE"/>
      <sheetName val="Foglio1"/>
    </sheetNames>
    <sheetDataSet>
      <sheetData sheetId="0"/>
      <sheetData sheetId="1"/>
      <sheetData sheetId="2">
        <row r="1">
          <cell r="A1" t="str">
            <v>CIG</v>
          </cell>
          <cell r="B1" t="str">
            <v>ANNO</v>
          </cell>
          <cell r="C1" t="str">
            <v>CIG</v>
          </cell>
          <cell r="D1" t="str">
            <v>OGGETTO</v>
          </cell>
          <cell r="E1" t="str">
            <v>AGGIUDICATARIO</v>
          </cell>
          <cell r="F1" t="str">
            <v>IMPORTO AGGIUDICAZIONE</v>
          </cell>
        </row>
        <row r="2">
          <cell r="A2" t="str">
            <v>Z480879755</v>
          </cell>
          <cell r="B2">
            <v>2013</v>
          </cell>
          <cell r="C2" t="str">
            <v>Z480879755</v>
          </cell>
          <cell r="D2" t="str">
            <v>Servizi di trasporto e smaltimento rifiuti CER 150110*, CER 200127* e 200128</v>
          </cell>
          <cell r="E2" t="str">
            <v>TRAMONTO ANTONIO S.R.L.</v>
          </cell>
          <cell r="F2">
            <v>36000</v>
          </cell>
        </row>
        <row r="3">
          <cell r="A3" t="str">
            <v>ZC609B01F4</v>
          </cell>
          <cell r="B3">
            <v>2013</v>
          </cell>
          <cell r="C3" t="str">
            <v>ZC609B01F4</v>
          </cell>
          <cell r="D3" t="str">
            <v>Incarico fiduciario esperto qualificato in radioprotezione</v>
          </cell>
          <cell r="E3" t="str">
            <v>E.S.A. PROGETTI DI DE PIETRA ING.M.</v>
          </cell>
          <cell r="F3">
            <v>28000</v>
          </cell>
        </row>
        <row r="4">
          <cell r="A4">
            <v>5242789658</v>
          </cell>
          <cell r="B4">
            <v>2013</v>
          </cell>
          <cell r="C4">
            <v>5242789658</v>
          </cell>
          <cell r="D4" t="str">
            <v>Fornitura contenitori carrellati a Magazzino</v>
          </cell>
          <cell r="E4" t="str">
            <v>JCOPLASTIC S.P.A.</v>
          </cell>
          <cell r="F4">
            <v>93605</v>
          </cell>
        </row>
        <row r="5">
          <cell r="A5" t="str">
            <v>Z350AE3C0B</v>
          </cell>
          <cell r="B5">
            <v>2013</v>
          </cell>
          <cell r="C5" t="str">
            <v>Z350AE3C0B</v>
          </cell>
          <cell r="D5" t="str">
            <v>SERVIZIO quinquennale di noleggio fotocopiatori</v>
          </cell>
          <cell r="E5" t="str">
            <v>RICOH ITALIA SRL</v>
          </cell>
          <cell r="F5">
            <v>39500</v>
          </cell>
        </row>
        <row r="6">
          <cell r="A6" t="str">
            <v>5297723B4F</v>
          </cell>
          <cell r="B6">
            <v>2013</v>
          </cell>
          <cell r="C6" t="str">
            <v>5297723B4F</v>
          </cell>
          <cell r="D6" t="str">
            <v>Servizio di trasporto rifiuti derivanti dalla raccolta differenziata scarti legnosi  C.E.R. 20 01 38 e 15 01 03</v>
          </cell>
          <cell r="E6" t="str">
            <v>TRASPORTI DELTA S.R.L.</v>
          </cell>
          <cell r="F6">
            <v>171520</v>
          </cell>
        </row>
        <row r="7">
          <cell r="A7" t="str">
            <v>Z490B5E578</v>
          </cell>
          <cell r="B7">
            <v>2013</v>
          </cell>
          <cell r="C7" t="str">
            <v>Z490B5E578</v>
          </cell>
          <cell r="D7" t="str">
            <v>SERVIZI manutenzione programmata portali di radioprotezione presso impianto di Mergozzo</v>
          </cell>
          <cell r="E7" t="str">
            <v>ROMEO FEDERIGI ELETTRONICA SRL</v>
          </cell>
          <cell r="F7">
            <v>5000</v>
          </cell>
        </row>
        <row r="8">
          <cell r="A8" t="str">
            <v>Z490BB9F45</v>
          </cell>
          <cell r="B8">
            <v>2013</v>
          </cell>
          <cell r="C8" t="str">
            <v>Z490BB9F45</v>
          </cell>
          <cell r="D8" t="str">
            <v>SERVIZI di consulenza contabile e fiscale</v>
          </cell>
          <cell r="E8" t="str">
            <v>STUDIO DR.ROBERTO BUSSI</v>
          </cell>
          <cell r="F8">
            <v>21000</v>
          </cell>
        </row>
        <row r="9">
          <cell r="A9">
            <v>5372630288</v>
          </cell>
          <cell r="B9">
            <v>2013</v>
          </cell>
          <cell r="C9">
            <v>5372630288</v>
          </cell>
          <cell r="D9" t="str">
            <v>Servizi di trasporto rifiuti liquidi - percolati C.E.R. 190307 - C.E.R. 161002</v>
          </cell>
          <cell r="E9" t="str">
            <v>AL.VER TRASPORTI SRL UNIPERSONALE</v>
          </cell>
          <cell r="F9">
            <v>377850</v>
          </cell>
        </row>
        <row r="10">
          <cell r="A10" t="str">
            <v>54292116A5</v>
          </cell>
          <cell r="B10">
            <v>2013</v>
          </cell>
          <cell r="C10" t="str">
            <v>54292116A5</v>
          </cell>
          <cell r="D10" t="str">
            <v>Polizza Responsabilità civila verso terzi (RCT) e verso dipendenti (RCO) - LOTTO 2</v>
          </cell>
          <cell r="E10" t="str">
            <v>Unipol - ag. Verbania</v>
          </cell>
          <cell r="F10">
            <v>70200</v>
          </cell>
        </row>
        <row r="11">
          <cell r="A11" t="str">
            <v>54292728FB</v>
          </cell>
          <cell r="B11">
            <v>2013</v>
          </cell>
          <cell r="C11" t="str">
            <v>54292728FB</v>
          </cell>
          <cell r="D11" t="str">
            <v>Polizza Tutela Legale - LOTTO 4</v>
          </cell>
          <cell r="E11" t="str">
            <v>Unipol - ag. Verbania</v>
          </cell>
          <cell r="F11">
            <v>22800</v>
          </cell>
        </row>
        <row r="12">
          <cell r="A12" t="str">
            <v>54495506EB</v>
          </cell>
          <cell r="B12">
            <v>2013</v>
          </cell>
          <cell r="C12" t="str">
            <v>54495506EB</v>
          </cell>
          <cell r="D12" t="str">
            <v>Lotto 1 - Servizio di trasporto e avvio a recupero codice CER 200307 - rifiuti ingombranti</v>
          </cell>
          <cell r="E12" t="str">
            <v>CEREDA AMBROGIO S.R.L.</v>
          </cell>
          <cell r="F12">
            <v>587716</v>
          </cell>
        </row>
        <row r="13">
          <cell r="A13" t="str">
            <v>54496086C8</v>
          </cell>
          <cell r="B13">
            <v>2013</v>
          </cell>
          <cell r="C13" t="str">
            <v>54496086C8</v>
          </cell>
          <cell r="D13" t="str">
            <v>Lotto 2 - Servizi di trasporto e avvio a recupero codice CER 200201 - rifiuti biodegradabili - sfalci</v>
          </cell>
          <cell r="E13" t="str">
            <v>RE SERGIO AUTOTRASPORTI SRL</v>
          </cell>
          <cell r="F13">
            <v>316225</v>
          </cell>
        </row>
        <row r="14">
          <cell r="A14" t="str">
            <v>544962332A</v>
          </cell>
          <cell r="B14">
            <v>2013</v>
          </cell>
          <cell r="C14" t="str">
            <v>544962332A</v>
          </cell>
          <cell r="D14" t="str">
            <v>Lotto 3 - Servizi di trasporto e avvio a recupero codice CER 200108 - rifiuti biodegradabili di cucine e mense</v>
          </cell>
          <cell r="E14" t="str">
            <v>S.E.S.A. SPA
ING.AM. SRL</v>
          </cell>
          <cell r="F14">
            <v>2063880</v>
          </cell>
        </row>
        <row r="15">
          <cell r="A15" t="str">
            <v>Z8D0CEB796</v>
          </cell>
          <cell r="B15">
            <v>2013</v>
          </cell>
          <cell r="C15" t="str">
            <v>Z8D0CEB796</v>
          </cell>
          <cell r="D15" t="str">
            <v>SERVIZIO di derattizzazione e disinfestazione aree ed impianti aziendali 2014/2016</v>
          </cell>
          <cell r="E15" t="str">
            <v>ANTICIMEX S.R.L.</v>
          </cell>
          <cell r="F15">
            <v>21000</v>
          </cell>
        </row>
        <row r="16">
          <cell r="A16">
            <v>5509052586</v>
          </cell>
          <cell r="B16">
            <v>2013</v>
          </cell>
          <cell r="C16">
            <v>5509052586</v>
          </cell>
          <cell r="D16" t="str">
            <v>Fornitura n.2 costipatori 7 mc telaio &gt; 70 PTT e n.2 costipatori 5 mc telaio&gt; 50 PTT e servizio manutentivo full service</v>
          </cell>
          <cell r="E16" t="str">
            <v>FARID INDUSTRIE S.P.A</v>
          </cell>
          <cell r="F16">
            <v>352905</v>
          </cell>
        </row>
        <row r="17">
          <cell r="A17" t="str">
            <v>5509100D20</v>
          </cell>
          <cell r="B17">
            <v>2013</v>
          </cell>
          <cell r="C17" t="str">
            <v>5509100D20</v>
          </cell>
          <cell r="D17" t="str">
            <v>Fornitura n. 1 autocompattatore da 10 mc telaio &gt; 120 PTT e n. 1 autocompattatore da 10 mc telaio &gt; 140 PTT e servizio manutenzione full service</v>
          </cell>
          <cell r="E17" t="str">
            <v>FARID INDUSTRIE S.P.A</v>
          </cell>
          <cell r="F17">
            <v>261751</v>
          </cell>
        </row>
        <row r="18">
          <cell r="A18" t="str">
            <v>Z9F0DBE845</v>
          </cell>
          <cell r="B18">
            <v>2014</v>
          </cell>
          <cell r="C18" t="str">
            <v>Z9F0DBE845</v>
          </cell>
          <cell r="D18" t="str">
            <v>SERVIZI di analisi cliniche di laboratorio e visite medico specialistiche</v>
          </cell>
          <cell r="E18" t="str">
            <v>ISTITUTO AUXOLOGICO ITALIANO</v>
          </cell>
          <cell r="F18">
            <v>26000</v>
          </cell>
        </row>
        <row r="19">
          <cell r="A19" t="str">
            <v>56492325B8</v>
          </cell>
          <cell r="B19">
            <v>2014</v>
          </cell>
          <cell r="C19" t="str">
            <v>56492325B8</v>
          </cell>
          <cell r="D19" t="str">
            <v>FORNITURA BIDONCINI PER RACCOLTA DOMICILIARE RIFIUTI</v>
          </cell>
          <cell r="E19" t="str">
            <v>LADY PLASTIK S.r.l.</v>
          </cell>
          <cell r="F19">
            <v>42456</v>
          </cell>
        </row>
        <row r="20">
          <cell r="A20">
            <v>5709393426</v>
          </cell>
          <cell r="B20">
            <v>2014</v>
          </cell>
          <cell r="C20">
            <v>5709393426</v>
          </cell>
          <cell r="D20" t="str">
            <v>LAVORI di costruzione nuovo centro raccolta differenziata Mergozzo</v>
          </cell>
          <cell r="E20" t="str">
            <v>IMPRESA PRINI Srl</v>
          </cell>
          <cell r="F20">
            <v>236719.22</v>
          </cell>
        </row>
        <row r="21">
          <cell r="A21" t="str">
            <v>5709581F47</v>
          </cell>
          <cell r="B21">
            <v>2014</v>
          </cell>
          <cell r="C21" t="str">
            <v>5709581F47</v>
          </cell>
          <cell r="D21" t="str">
            <v>FORNITURA carburante autotrazione extrarete - CONSIP</v>
          </cell>
          <cell r="E21" t="str">
            <v>EUROPAM SRL</v>
          </cell>
          <cell r="F21">
            <v>400000</v>
          </cell>
        </row>
        <row r="22">
          <cell r="A22" t="str">
            <v>Z600ED7572</v>
          </cell>
          <cell r="B22">
            <v>2014</v>
          </cell>
          <cell r="C22" t="str">
            <v>Z600ED7572</v>
          </cell>
          <cell r="D22" t="str">
            <v>SERVIZIO di manutenzione pressa imballatrice impianto di Regione Nosere</v>
          </cell>
          <cell r="E22" t="str">
            <v>CGT Logistica Sistemi S.p.A.</v>
          </cell>
          <cell r="F22">
            <v>10000</v>
          </cell>
        </row>
        <row r="23">
          <cell r="A23" t="str">
            <v>Z020F05CCC</v>
          </cell>
          <cell r="B23">
            <v>2014</v>
          </cell>
          <cell r="C23" t="str">
            <v>Z020F05CCC</v>
          </cell>
          <cell r="D23" t="str">
            <v>INCARICO medico competente D.lgs. 81/2008 biennio 14-15</v>
          </cell>
          <cell r="E23" t="str">
            <v>MONDADORI DOTT.SSA BARBARA</v>
          </cell>
          <cell r="F23">
            <v>30000</v>
          </cell>
        </row>
        <row r="24">
          <cell r="A24">
            <v>5752362749</v>
          </cell>
          <cell r="B24">
            <v>2014</v>
          </cell>
          <cell r="C24">
            <v>5752362749</v>
          </cell>
          <cell r="D24" t="str">
            <v>Locazione autoveicoli senza operatore CTR11-0189</v>
          </cell>
          <cell r="E24" t="str">
            <v>GORENT SPA</v>
          </cell>
          <cell r="F24">
            <v>150000</v>
          </cell>
        </row>
        <row r="25">
          <cell r="A25" t="str">
            <v>Z370F40F82</v>
          </cell>
          <cell r="B25">
            <v>2014</v>
          </cell>
          <cell r="C25" t="str">
            <v>Z370F40F82</v>
          </cell>
          <cell r="D25" t="str">
            <v>SERVIZI di lavaggio indumenti ad alta visibilità - TICKET</v>
          </cell>
          <cell r="E25" t="str">
            <v>EDENRED ITALIA SRL</v>
          </cell>
          <cell r="F25">
            <v>29000</v>
          </cell>
        </row>
        <row r="26">
          <cell r="A26" t="str">
            <v>ZD10F8CAB7</v>
          </cell>
          <cell r="B26">
            <v>2014</v>
          </cell>
          <cell r="C26" t="str">
            <v>ZD10F8CAB7</v>
          </cell>
          <cell r="D26" t="str">
            <v>SERVIZIO di smaltimento farmaci C.E.R. 20 01 32</v>
          </cell>
          <cell r="E26" t="str">
            <v>TRM SPA TRATTAM.RIFIUTI METROPOLITANI</v>
          </cell>
          <cell r="F26">
            <v>12500</v>
          </cell>
        </row>
        <row r="27">
          <cell r="A27">
            <v>5811382821</v>
          </cell>
          <cell r="B27">
            <v>2014</v>
          </cell>
          <cell r="C27">
            <v>5811382821</v>
          </cell>
          <cell r="D27" t="str">
            <v>SERVIZI DI LEASING FINANZIARIO BENI MOBILI</v>
          </cell>
          <cell r="E27" t="str">
            <v>BNP PARIBAS LEASING SOLUTIONS SPA</v>
          </cell>
          <cell r="F27">
            <v>88776</v>
          </cell>
        </row>
        <row r="28">
          <cell r="A28" t="str">
            <v>Z9F10397E3</v>
          </cell>
          <cell r="B28">
            <v>2014</v>
          </cell>
          <cell r="C28" t="str">
            <v>Z9F10397E3</v>
          </cell>
          <cell r="D28" t="str">
            <v>SERVIZIO progettazione definitiva ed esecutiva, direzione e contabilizzazione lavori area in località Pissarotta - Stresa</v>
          </cell>
          <cell r="E28" t="str">
            <v>SPADACINI DOTT.ING.ANTONIO</v>
          </cell>
          <cell r="F28">
            <v>19500</v>
          </cell>
        </row>
        <row r="29">
          <cell r="A29" t="str">
            <v>Z17103A637</v>
          </cell>
          <cell r="B29">
            <v>2014</v>
          </cell>
          <cell r="C29" t="str">
            <v>Z17103A637</v>
          </cell>
          <cell r="D29" t="str">
            <v>SERVIZIO manutenzione programmata nastro trasportatore impianto Domodossola</v>
          </cell>
          <cell r="E29" t="str">
            <v>ZILIANI SERVICE SRL</v>
          </cell>
          <cell r="F29">
            <v>20000</v>
          </cell>
        </row>
        <row r="30">
          <cell r="A30" t="str">
            <v>ZA5103C69B</v>
          </cell>
          <cell r="B30">
            <v>2014</v>
          </cell>
          <cell r="C30" t="str">
            <v>ZA5103C69B</v>
          </cell>
          <cell r="D30" t="str">
            <v>FORNITURA DPI - scarpe estive e invernali e stivali</v>
          </cell>
          <cell r="E30" t="str">
            <v>ST PROTECT SPA</v>
          </cell>
          <cell r="F30">
            <v>12365</v>
          </cell>
        </row>
        <row r="31">
          <cell r="A31" t="str">
            <v>Z6E104693F</v>
          </cell>
          <cell r="B31">
            <v>2014</v>
          </cell>
          <cell r="C31" t="str">
            <v>Z6E104693F</v>
          </cell>
          <cell r="D31" t="str">
            <v>SERVIZI di manutenzione software EcosWEB</v>
          </cell>
          <cell r="E31" t="str">
            <v>EUROINFORMATICA SRL</v>
          </cell>
          <cell r="F31">
            <v>4770</v>
          </cell>
        </row>
        <row r="32">
          <cell r="A32" t="str">
            <v>58386140B2</v>
          </cell>
          <cell r="B32">
            <v>2014</v>
          </cell>
          <cell r="C32" t="str">
            <v>58386140B2</v>
          </cell>
          <cell r="D32" t="str">
            <v>SERVIZI di igiene ambientale: raccolta differenziata-trasporto rifiuti-spazzamento stradale-gestione centi raccolta comunali</v>
          </cell>
          <cell r="E32" t="str">
            <v>Cooperativa Sociale Risorse</v>
          </cell>
          <cell r="F32">
            <v>10582138.949999999</v>
          </cell>
        </row>
        <row r="33">
          <cell r="A33" t="str">
            <v>58832936F7</v>
          </cell>
          <cell r="B33">
            <v>2014</v>
          </cell>
          <cell r="C33" t="str">
            <v>58832936F7</v>
          </cell>
          <cell r="D33" t="str">
            <v>SERVIZI assicurativi RCA-CVT - Libro Matricola</v>
          </cell>
          <cell r="E33" t="str">
            <v>UNIPOL ASSICURAZIONI SPA</v>
          </cell>
          <cell r="F33">
            <v>480178</v>
          </cell>
        </row>
        <row r="34">
          <cell r="A34" t="str">
            <v>590379099F</v>
          </cell>
          <cell r="B34">
            <v>2014</v>
          </cell>
          <cell r="C34" t="str">
            <v>590379099F</v>
          </cell>
          <cell r="D34" t="str">
            <v>SERVIZI DI PULIZIA ORDINARIA E STRAORDINARIA DEI LOCALI AZIENDALI</v>
          </cell>
          <cell r="E34" t="str">
            <v>CONSORZIO SOCIALE SOCIETA' COOPERATIVA ONLUS</v>
          </cell>
          <cell r="F34">
            <v>205000</v>
          </cell>
        </row>
        <row r="35">
          <cell r="A35" t="str">
            <v>591670074B</v>
          </cell>
          <cell r="B35">
            <v>2014</v>
          </cell>
          <cell r="C35" t="str">
            <v>591670074B</v>
          </cell>
          <cell r="D35" t="str">
            <v>SERVIZIO di trasporto e avvio a recupero terre di spazzamento</v>
          </cell>
          <cell r="E35" t="str">
            <v>WASTE ITALIA SPA</v>
          </cell>
          <cell r="F35">
            <v>71400</v>
          </cell>
        </row>
        <row r="36">
          <cell r="A36" t="str">
            <v>5920043E04</v>
          </cell>
          <cell r="B36">
            <v>2014</v>
          </cell>
          <cell r="C36" t="str">
            <v>5920043E04</v>
          </cell>
          <cell r="D36" t="str">
            <v>FORNITURA PNEUMATICI E SERVIZI ACCESSORI DI MONTAGGIO</v>
          </cell>
          <cell r="E36" t="str">
            <v>GIUDICI GOMME S.N.C. DI GIUDICI G. &amp; C.</v>
          </cell>
          <cell r="F36">
            <v>150000</v>
          </cell>
        </row>
        <row r="37">
          <cell r="A37" t="str">
            <v>59309674CC</v>
          </cell>
          <cell r="B37">
            <v>2014</v>
          </cell>
          <cell r="C37" t="str">
            <v>59309674CC</v>
          </cell>
          <cell r="D37" t="str">
            <v>SERVIZIO DI ELABORAZIONE CEDOLINI PAGA E CONSULENZA DEL LAVORO</v>
          </cell>
          <cell r="E37" t="str">
            <v>Intelliform S.p.A.</v>
          </cell>
          <cell r="F37">
            <v>106000</v>
          </cell>
        </row>
        <row r="38">
          <cell r="A38" t="str">
            <v>Z651126C51</v>
          </cell>
          <cell r="B38">
            <v>2014</v>
          </cell>
          <cell r="C38" t="str">
            <v>Z651126C51</v>
          </cell>
          <cell r="D38" t="str">
            <v xml:space="preserve">SERVIZI di progettazione, progetto stralcio nuove centro Mergozzo </v>
          </cell>
          <cell r="E38" t="str">
            <v>COLOMBO ING. FRANCO
ZIMATEC SRL
ZIMATEC STUDIO ASSOCIATO DI INGEGNERIA</v>
          </cell>
          <cell r="F38">
            <v>34013.39</v>
          </cell>
        </row>
        <row r="39">
          <cell r="A39" t="str">
            <v>Z91114EE9E</v>
          </cell>
          <cell r="B39">
            <v>2014</v>
          </cell>
          <cell r="C39" t="str">
            <v>Z91114EE9E</v>
          </cell>
          <cell r="D39" t="str">
            <v xml:space="preserve">SERVIZI di trasporto e avvio a recupero rifiuti CER 16 01 03 </v>
          </cell>
          <cell r="E39" t="str">
            <v>CEREDA AMBROGIO S.R.L.</v>
          </cell>
          <cell r="F39">
            <v>32460</v>
          </cell>
        </row>
        <row r="40">
          <cell r="A40">
            <v>5978799503</v>
          </cell>
          <cell r="B40">
            <v>2014</v>
          </cell>
          <cell r="C40">
            <v>5978799503</v>
          </cell>
          <cell r="D40" t="str">
            <v>FORNITURA CARBURANTE MEDIANTE FUEL CARD</v>
          </cell>
          <cell r="E40" t="str">
            <v>TOTALERG S.p.A</v>
          </cell>
          <cell r="F40">
            <v>900000</v>
          </cell>
        </row>
        <row r="41">
          <cell r="A41" t="str">
            <v>Z84119F955</v>
          </cell>
          <cell r="B41">
            <v>2014</v>
          </cell>
          <cell r="C41" t="str">
            <v>Z84119F955</v>
          </cell>
          <cell r="D41" t="str">
            <v xml:space="preserve">SERVIZIO SAAS Software elaborazione paghe + ATTIVAZIONE e FORMAZIONE </v>
          </cell>
          <cell r="E41" t="str">
            <v>ZUCCHETTI SPA</v>
          </cell>
          <cell r="F41">
            <v>25000</v>
          </cell>
        </row>
        <row r="42">
          <cell r="A42" t="str">
            <v>ZBB11F2CED</v>
          </cell>
          <cell r="B42">
            <v>2014</v>
          </cell>
          <cell r="C42" t="str">
            <v>ZBB11F2CED</v>
          </cell>
          <cell r="D42" t="str">
            <v>FORNITURA sacchi in mater bi per raccolta frazione organica</v>
          </cell>
          <cell r="E42" t="str">
            <v>PLASTITALIA SRL</v>
          </cell>
          <cell r="F42">
            <v>38000</v>
          </cell>
        </row>
        <row r="43">
          <cell r="A43" t="str">
            <v>60367324D6</v>
          </cell>
          <cell r="B43">
            <v>2014</v>
          </cell>
          <cell r="C43" t="str">
            <v>60367324D6</v>
          </cell>
          <cell r="D43" t="str">
            <v>FORNITURA COMPATTATORI SCARRABILI "MONOPALA" per raccolta rifiuti</v>
          </cell>
          <cell r="E43" t="str">
            <v>Project-Car S.r.l.</v>
          </cell>
          <cell r="F43">
            <v>324000</v>
          </cell>
        </row>
        <row r="44">
          <cell r="A44" t="str">
            <v>Z8B125AC97</v>
          </cell>
          <cell r="B44">
            <v>2014</v>
          </cell>
          <cell r="C44" t="str">
            <v>Z8B125AC97</v>
          </cell>
          <cell r="D44" t="str">
            <v>SERVIZIO sgombero neve presso Ecocentri anno 2014/2015</v>
          </cell>
          <cell r="E44" t="str">
            <v>IL SOGNO SOCIETA'  COOP.SOCIALE ONLUS</v>
          </cell>
          <cell r="F44">
            <v>3436</v>
          </cell>
        </row>
        <row r="45">
          <cell r="A45" t="str">
            <v>ZA312AC533</v>
          </cell>
          <cell r="B45">
            <v>2015</v>
          </cell>
          <cell r="C45" t="str">
            <v>ZA312AC533</v>
          </cell>
          <cell r="D45" t="str">
            <v>CANONE annuale software e manutenzione timbratori presenze</v>
          </cell>
          <cell r="E45" t="str">
            <v>MICRONTEL S.P.A.</v>
          </cell>
          <cell r="F45">
            <v>5000</v>
          </cell>
        </row>
        <row r="46">
          <cell r="A46" t="str">
            <v>ZB512BC317</v>
          </cell>
          <cell r="B46">
            <v>2015</v>
          </cell>
          <cell r="C46" t="str">
            <v>ZB512BC317</v>
          </cell>
          <cell r="D46" t="str">
            <v>FORNITURA timbri/DDT/registri/materiale consumo</v>
          </cell>
          <cell r="E46" t="str">
            <v>LA TECNICA S.N.C.</v>
          </cell>
          <cell r="F46">
            <v>1100</v>
          </cell>
        </row>
        <row r="47">
          <cell r="A47" t="str">
            <v>Z5E12BC32C</v>
          </cell>
          <cell r="B47">
            <v>2015</v>
          </cell>
          <cell r="C47" t="str">
            <v>Z5E12BC32C</v>
          </cell>
          <cell r="D47" t="str">
            <v>FORNITURA cancelleria</v>
          </cell>
          <cell r="E47" t="str">
            <v>GARBOLI PER L'UFFICIO</v>
          </cell>
          <cell r="F47">
            <v>3988</v>
          </cell>
        </row>
        <row r="48">
          <cell r="A48" t="str">
            <v>Z6D12BC34B</v>
          </cell>
          <cell r="B48">
            <v>2015</v>
          </cell>
          <cell r="C48" t="str">
            <v>Z6D12BC34B</v>
          </cell>
          <cell r="D48" t="str">
            <v>FORNITURA stampati e manifesti</v>
          </cell>
          <cell r="E48" t="str">
            <v>TIPOGRAFIA BOLONGARO S.N.C.</v>
          </cell>
          <cell r="F48">
            <v>6177</v>
          </cell>
        </row>
        <row r="49">
          <cell r="A49" t="str">
            <v>Z3D12BC8FC</v>
          </cell>
          <cell r="B49">
            <v>2015</v>
          </cell>
          <cell r="C49" t="str">
            <v>Z3D12BC8FC</v>
          </cell>
          <cell r="D49" t="str">
            <v>FORNITURA sacchi - cestini</v>
          </cell>
          <cell r="E49" t="str">
            <v>CATTANEO PLAST SRL</v>
          </cell>
          <cell r="F49">
            <v>2700</v>
          </cell>
        </row>
        <row r="50">
          <cell r="A50" t="str">
            <v>Z4612BC973</v>
          </cell>
          <cell r="B50">
            <v>2015</v>
          </cell>
          <cell r="C50" t="str">
            <v>Z4612BC973</v>
          </cell>
          <cell r="D50" t="str">
            <v>FORNITURA kit borsa</v>
          </cell>
          <cell r="E50" t="str">
            <v>CONTENUR S.L.</v>
          </cell>
          <cell r="F50">
            <v>7300</v>
          </cell>
        </row>
        <row r="51">
          <cell r="A51" t="str">
            <v>ZE412BC9E0</v>
          </cell>
          <cell r="B51">
            <v>2015</v>
          </cell>
          <cell r="C51" t="str">
            <v>ZE412BC9E0</v>
          </cell>
          <cell r="D51" t="str">
            <v>FORNITURA Ad-Blue - magazzino</v>
          </cell>
          <cell r="E51" t="str">
            <v>BORGO AGNELLO S.P.A.</v>
          </cell>
          <cell r="F51">
            <v>2464</v>
          </cell>
        </row>
        <row r="52">
          <cell r="A52" t="str">
            <v>Z7112C613F</v>
          </cell>
          <cell r="B52">
            <v>2015</v>
          </cell>
          <cell r="C52" t="str">
            <v>Z7112C613F</v>
          </cell>
          <cell r="D52" t="str">
            <v>FORNITURA materiale minuto impianti - RACCOLTA</v>
          </cell>
          <cell r="E52" t="str">
            <v>JANNI &amp; CESCHI S.R.L.</v>
          </cell>
          <cell r="F52">
            <v>2986</v>
          </cell>
        </row>
        <row r="53">
          <cell r="A53" t="str">
            <v>ZF512C6187</v>
          </cell>
          <cell r="B53">
            <v>2015</v>
          </cell>
          <cell r="C53" t="str">
            <v>ZF512C6187</v>
          </cell>
          <cell r="D53" t="str">
            <v>FORNITURA materiale minuto impianti e manutenzioni</v>
          </cell>
          <cell r="E53" t="str">
            <v>L'HOBBYSTA S.R.L.</v>
          </cell>
          <cell r="F53">
            <v>1850</v>
          </cell>
        </row>
        <row r="54">
          <cell r="A54" t="str">
            <v>ZF312C61F8</v>
          </cell>
          <cell r="B54">
            <v>2015</v>
          </cell>
          <cell r="C54" t="str">
            <v>ZF312C61F8</v>
          </cell>
          <cell r="D54" t="str">
            <v>SERVIZIO manutenzione carrelli elevatori impianti</v>
          </cell>
          <cell r="E54" t="str">
            <v>POSSETTI SRL</v>
          </cell>
          <cell r="F54">
            <v>17040</v>
          </cell>
        </row>
        <row r="55">
          <cell r="A55" t="str">
            <v>Z3412C6274</v>
          </cell>
          <cell r="B55">
            <v>2015</v>
          </cell>
          <cell r="C55" t="str">
            <v>Z3412C6274</v>
          </cell>
          <cell r="D55" t="str">
            <v>FORNITURA pezzi di ricambio attrezzature impianti e mezzi raccolta</v>
          </cell>
          <cell r="E55" t="str">
            <v>CENTROCOLORE S.N.C.</v>
          </cell>
          <cell r="F55">
            <v>3276</v>
          </cell>
        </row>
        <row r="56">
          <cell r="A56" t="str">
            <v>Z4412C66C4</v>
          </cell>
          <cell r="B56">
            <v>2015</v>
          </cell>
          <cell r="C56" t="str">
            <v>Z4412C66C4</v>
          </cell>
          <cell r="D56" t="str">
            <v>SERVIZIO di manutenzione caricatore SOLMEC</v>
          </cell>
          <cell r="E56" t="str">
            <v>PIEMONTE SERVICE S.R.L.</v>
          </cell>
          <cell r="F56">
            <v>10518.5</v>
          </cell>
        </row>
        <row r="57">
          <cell r="A57" t="str">
            <v>ZBB12CC692</v>
          </cell>
          <cell r="B57">
            <v>2015</v>
          </cell>
          <cell r="C57" t="str">
            <v>ZBB12CC692</v>
          </cell>
          <cell r="D57" t="str">
            <v>FORNITURA DPI diversi</v>
          </cell>
          <cell r="E57" t="str">
            <v>SIR SAFETY SYSTEM S.p.A. UNIPERSONALE</v>
          </cell>
          <cell r="F57">
            <v>6650</v>
          </cell>
        </row>
        <row r="58">
          <cell r="A58" t="str">
            <v>ZFA12CC6E2</v>
          </cell>
          <cell r="B58">
            <v>2015</v>
          </cell>
          <cell r="C58" t="str">
            <v>ZFA12CC6E2</v>
          </cell>
          <cell r="D58" t="str">
            <v>FORNITURA DPI vari e scarpe residuali</v>
          </cell>
          <cell r="E58" t="str">
            <v>GRAFER S.R.L.</v>
          </cell>
          <cell r="F58">
            <v>3190</v>
          </cell>
        </row>
        <row r="59">
          <cell r="A59" t="str">
            <v>ZCF12CC80A</v>
          </cell>
          <cell r="B59">
            <v>2015</v>
          </cell>
          <cell r="C59" t="str">
            <v>ZCF12CC80A</v>
          </cell>
          <cell r="D59" t="str">
            <v>FORNITURA attrezzature e materiale per raccolta, impianti e magazzino</v>
          </cell>
          <cell r="E59" t="str">
            <v>AGRI VERBANO S.N.C.</v>
          </cell>
          <cell r="F59">
            <v>8801.49</v>
          </cell>
        </row>
        <row r="60">
          <cell r="A60" t="str">
            <v>Z9512CEC5F</v>
          </cell>
          <cell r="B60">
            <v>2015</v>
          </cell>
          <cell r="C60" t="str">
            <v>Z9512CEC5F</v>
          </cell>
          <cell r="D60" t="str">
            <v>SERVIZIO di collaudo statico strutturale LAVORI MERGOZZO</v>
          </cell>
          <cell r="E60" t="str">
            <v>ing. ALBERTO GAGLIARDI</v>
          </cell>
          <cell r="F60">
            <v>624</v>
          </cell>
        </row>
        <row r="61">
          <cell r="A61" t="str">
            <v>Z8A12D148C</v>
          </cell>
          <cell r="B61">
            <v>2015</v>
          </cell>
          <cell r="C61" t="str">
            <v>Z8A12D148C</v>
          </cell>
          <cell r="D61" t="str">
            <v>FORNITURA mensile elaborazioni meteorologiche discarica Domodossola</v>
          </cell>
          <cell r="E61" t="str">
            <v>A.R.P.A. PIEMONTE</v>
          </cell>
          <cell r="F61">
            <v>350</v>
          </cell>
        </row>
        <row r="62">
          <cell r="A62" t="str">
            <v>ZBF12DC78D</v>
          </cell>
          <cell r="B62">
            <v>2015</v>
          </cell>
          <cell r="C62" t="str">
            <v>ZBF12DC78D</v>
          </cell>
          <cell r="D62" t="str">
            <v>FORNITURA sacchi carta per raccolta frazione organica</v>
          </cell>
          <cell r="E62" t="str">
            <v>SUMUS ITALIA SRL</v>
          </cell>
          <cell r="F62">
            <v>17769</v>
          </cell>
        </row>
        <row r="63">
          <cell r="A63" t="str">
            <v>Z7212DD327</v>
          </cell>
          <cell r="B63">
            <v>2015</v>
          </cell>
          <cell r="C63" t="str">
            <v>Z7212DD327</v>
          </cell>
          <cell r="D63" t="str">
            <v>SERVIZIO hosting sito e AVCP per pubblicazione dati trasparenza e canone 2015 dominio</v>
          </cell>
          <cell r="E63" t="str">
            <v>LAKE WEB S.R.L.</v>
          </cell>
          <cell r="F63">
            <v>605</v>
          </cell>
        </row>
        <row r="64">
          <cell r="A64" t="str">
            <v>ZDA12FBEF2</v>
          </cell>
          <cell r="B64">
            <v>2015</v>
          </cell>
          <cell r="C64" t="str">
            <v>ZDA12FBEF2</v>
          </cell>
          <cell r="D64" t="str">
            <v>SERVIZIO verifica impianti antintrusione e materiale</v>
          </cell>
          <cell r="E64" t="str">
            <v>MM DI MOLINI O. &amp; MARUZZI R. SNC</v>
          </cell>
          <cell r="F64">
            <v>500</v>
          </cell>
        </row>
        <row r="65">
          <cell r="A65">
            <v>6115095009</v>
          </cell>
          <cell r="B65">
            <v>2015</v>
          </cell>
          <cell r="C65">
            <v>6115095009</v>
          </cell>
          <cell r="D65" t="str">
            <v>CONVENZIONE PER SMALTIMENTO RIFIUTI PRESSO IL DEPURATORE CONSORTILE C.E.R. 16 10 02 - C.E.R. 19 07 03</v>
          </cell>
          <cell r="E65" t="str">
            <v>ACQUA NOVARA VCO S.P.A.</v>
          </cell>
          <cell r="F65">
            <v>135000</v>
          </cell>
        </row>
        <row r="66">
          <cell r="A66" t="str">
            <v>Z6D130483F</v>
          </cell>
          <cell r="B66">
            <v>2015</v>
          </cell>
          <cell r="C66" t="str">
            <v>Z6D130483F</v>
          </cell>
          <cell r="D66" t="str">
            <v xml:space="preserve">FORNITURA materiali di consumo per spazzatrici stradali </v>
          </cell>
          <cell r="E66" t="str">
            <v>FARID INDUSTRIE SPA</v>
          </cell>
          <cell r="F66">
            <v>6000</v>
          </cell>
        </row>
        <row r="67">
          <cell r="A67" t="str">
            <v>ZB413048C1</v>
          </cell>
          <cell r="B67">
            <v>2015</v>
          </cell>
          <cell r="C67" t="str">
            <v>ZB413048C1</v>
          </cell>
          <cell r="D67" t="str">
            <v xml:space="preserve">FORNITURA materiali di consumo per spazzatrici stradali </v>
          </cell>
          <cell r="E67" t="str">
            <v>GILETTA S.p.a.</v>
          </cell>
          <cell r="F67">
            <v>2700</v>
          </cell>
        </row>
        <row r="68">
          <cell r="A68" t="str">
            <v>Z54130495A</v>
          </cell>
          <cell r="B68">
            <v>2015</v>
          </cell>
          <cell r="C68" t="str">
            <v>Z54130495A</v>
          </cell>
          <cell r="D68" t="str">
            <v xml:space="preserve">FORNITURA materiali di consumo per spazzatrici stradali </v>
          </cell>
          <cell r="E68" t="str">
            <v>U.C.M. SRL UNIECO COSTRUZIONI MECCANICHE</v>
          </cell>
          <cell r="F68">
            <v>4510</v>
          </cell>
        </row>
        <row r="69">
          <cell r="A69" t="str">
            <v>Z34130498D</v>
          </cell>
          <cell r="B69">
            <v>2015</v>
          </cell>
          <cell r="C69" t="str">
            <v>Z34130498D</v>
          </cell>
          <cell r="D69" t="str">
            <v xml:space="preserve">FORNITURA materiali di consumo per spazzatrici stradali </v>
          </cell>
          <cell r="E69" t="str">
            <v>CESEL SRL</v>
          </cell>
          <cell r="F69">
            <v>300</v>
          </cell>
        </row>
        <row r="70">
          <cell r="A70" t="str">
            <v>ZBF13049C2</v>
          </cell>
          <cell r="B70">
            <v>2015</v>
          </cell>
          <cell r="C70" t="str">
            <v>ZBF13049C2</v>
          </cell>
          <cell r="D70" t="str">
            <v>FORNITURA spazzole per spazzatrici stradali</v>
          </cell>
          <cell r="E70" t="str">
            <v>LINEA STRADALE SRL</v>
          </cell>
          <cell r="F70">
            <v>12000</v>
          </cell>
        </row>
        <row r="71">
          <cell r="A71" t="str">
            <v>Z3C1304BB5</v>
          </cell>
          <cell r="B71">
            <v>2015</v>
          </cell>
          <cell r="C71" t="str">
            <v>Z3C1304BB5</v>
          </cell>
          <cell r="D71" t="str">
            <v xml:space="preserve">SERVIZIO di manutenzione periodica impianto condizionamento Villadossola </v>
          </cell>
          <cell r="E71" t="str">
            <v>MR CENTRO CLIMA SRL</v>
          </cell>
          <cell r="F71">
            <v>420</v>
          </cell>
        </row>
        <row r="72">
          <cell r="A72" t="str">
            <v>Z9C1304D12</v>
          </cell>
          <cell r="B72">
            <v>2015</v>
          </cell>
          <cell r="C72" t="str">
            <v>Z9C1304D12</v>
          </cell>
          <cell r="D72" t="str">
            <v xml:space="preserve">FORNITURA materiali edili per manutenzioni immobili </v>
          </cell>
          <cell r="E72" t="str">
            <v>EDILBRU SRL</v>
          </cell>
          <cell r="F72">
            <v>1250</v>
          </cell>
        </row>
        <row r="73">
          <cell r="A73" t="str">
            <v>Z581304D5F</v>
          </cell>
          <cell r="B73">
            <v>2015</v>
          </cell>
          <cell r="C73" t="str">
            <v>Z581304D5F</v>
          </cell>
          <cell r="D73" t="str">
            <v>FORNITURA materiali di consumo vari per manutenzione immobili</v>
          </cell>
          <cell r="E73" t="str">
            <v>GIACOMINI FERRAMENTA</v>
          </cell>
          <cell r="F73">
            <v>200</v>
          </cell>
        </row>
        <row r="74">
          <cell r="A74" t="str">
            <v>ZBE130505A</v>
          </cell>
          <cell r="B74">
            <v>2015</v>
          </cell>
          <cell r="C74" t="str">
            <v>ZBE130505A</v>
          </cell>
          <cell r="D74" t="str">
            <v>FORNITURA materiali di consumo vari per manutenzione immobili</v>
          </cell>
          <cell r="E74" t="str">
            <v>CAIELLI E FERRARI S.R.L.</v>
          </cell>
          <cell r="F74">
            <v>1100</v>
          </cell>
        </row>
        <row r="75">
          <cell r="A75" t="str">
            <v>Z5C1305455</v>
          </cell>
          <cell r="B75">
            <v>2015</v>
          </cell>
          <cell r="C75" t="str">
            <v>Z5C1305455</v>
          </cell>
          <cell r="D75" t="str">
            <v>FORNITURA materiali vari sicurezza e antincendio per manutenzioni e raccolta</v>
          </cell>
          <cell r="E75" t="str">
            <v>GRAFER S.R.L.</v>
          </cell>
          <cell r="F75">
            <v>800</v>
          </cell>
        </row>
        <row r="76">
          <cell r="A76" t="str">
            <v>ZD613054DC</v>
          </cell>
          <cell r="B76">
            <v>2015</v>
          </cell>
          <cell r="C76" t="str">
            <v>ZD613054DC</v>
          </cell>
          <cell r="D76" t="str">
            <v xml:space="preserve">FORNITURA materiale elettrico vario per manutenzione immobili </v>
          </cell>
          <cell r="E76" t="str">
            <v>COMOLI, FERRARI &amp; C. S.P.A.</v>
          </cell>
          <cell r="F76">
            <v>3850</v>
          </cell>
        </row>
        <row r="77">
          <cell r="A77" t="str">
            <v>6116875CEC</v>
          </cell>
          <cell r="B77">
            <v>2015</v>
          </cell>
          <cell r="C77" t="str">
            <v>6116875CEC</v>
          </cell>
          <cell r="D77" t="str">
            <v>SERVIZIO manutenzione meccanica telai Ossola 1</v>
          </cell>
          <cell r="E77" t="str">
            <v>DRAY CAR S.R.L.</v>
          </cell>
          <cell r="F77">
            <v>90000</v>
          </cell>
        </row>
        <row r="78">
          <cell r="A78" t="str">
            <v>611688987B</v>
          </cell>
          <cell r="B78">
            <v>2015</v>
          </cell>
          <cell r="C78" t="str">
            <v>611688987B</v>
          </cell>
          <cell r="D78" t="str">
            <v>SERVIZIO manutenzione meccanica telai Ossola 2</v>
          </cell>
          <cell r="E78" t="str">
            <v>SPECIAL CAR S.N.C.</v>
          </cell>
          <cell r="F78">
            <v>195000</v>
          </cell>
        </row>
        <row r="79">
          <cell r="A79" t="str">
            <v>6117614EC3</v>
          </cell>
          <cell r="B79">
            <v>2015</v>
          </cell>
          <cell r="C79" t="str">
            <v>6117614EC3</v>
          </cell>
          <cell r="D79" t="str">
            <v>SERVIZIO manutenzione meccanica telai Verbano</v>
          </cell>
          <cell r="E79" t="str">
            <v>TOCECAR S.R.L.</v>
          </cell>
          <cell r="F79">
            <v>550000</v>
          </cell>
        </row>
        <row r="80">
          <cell r="A80" t="str">
            <v>611762148D</v>
          </cell>
          <cell r="B80">
            <v>2015</v>
          </cell>
          <cell r="C80" t="str">
            <v>611762148D</v>
          </cell>
          <cell r="D80" t="str">
            <v>SERVIZIO manutenzione meccanica telai Verbano Cusio</v>
          </cell>
          <cell r="E80" t="str">
            <v>AUTORIPARAZIONI STROLA CLAUDIO</v>
          </cell>
          <cell r="F80">
            <v>115000</v>
          </cell>
        </row>
        <row r="81">
          <cell r="A81" t="str">
            <v>ZA4130A487</v>
          </cell>
          <cell r="B81">
            <v>2015</v>
          </cell>
          <cell r="C81" t="str">
            <v>ZA4130A487</v>
          </cell>
          <cell r="D81" t="str">
            <v>SERVIZIO di manutenzione attrezzature veicoli raccolta Verbano 3</v>
          </cell>
          <cell r="E81" t="str">
            <v>FARID INDUSTRIE SPA</v>
          </cell>
          <cell r="F81">
            <v>38000</v>
          </cell>
        </row>
        <row r="82">
          <cell r="A82" t="str">
            <v>Z25130A49D</v>
          </cell>
          <cell r="B82">
            <v>2015</v>
          </cell>
          <cell r="C82" t="str">
            <v>Z25130A49D</v>
          </cell>
          <cell r="D82" t="str">
            <v>SERVIZIO di manutenzione attrezzature veicoli raccolta Ossola 2</v>
          </cell>
          <cell r="E82" t="str">
            <v>DRAY CAR S.R.L.</v>
          </cell>
          <cell r="F82">
            <v>39990</v>
          </cell>
        </row>
        <row r="83">
          <cell r="A83" t="str">
            <v>61176371C2</v>
          </cell>
          <cell r="B83">
            <v>2015</v>
          </cell>
          <cell r="C83" t="str">
            <v>61176371C2</v>
          </cell>
          <cell r="D83" t="str">
            <v>SERVIZIO di manutenzione attrezzature veicoli raccolta Ossola 1</v>
          </cell>
          <cell r="E83" t="str">
            <v>DRAY CAR S.R.L.</v>
          </cell>
          <cell r="F83">
            <v>88000</v>
          </cell>
        </row>
        <row r="84">
          <cell r="A84" t="str">
            <v>Z31130A4E8</v>
          </cell>
          <cell r="B84">
            <v>2015</v>
          </cell>
          <cell r="C84" t="str">
            <v>Z31130A4E8</v>
          </cell>
          <cell r="D84" t="str">
            <v xml:space="preserve">SERVIZIO di manutenzione attrezzature veicoli raccolta Verbano Cusio </v>
          </cell>
          <cell r="E84" t="str">
            <v>FARID INDUSTRIE SPA</v>
          </cell>
          <cell r="F84">
            <v>10000</v>
          </cell>
        </row>
        <row r="85">
          <cell r="A85" t="str">
            <v>Z18130A508</v>
          </cell>
          <cell r="B85">
            <v>2015</v>
          </cell>
          <cell r="C85" t="str">
            <v>Z18130A508</v>
          </cell>
          <cell r="D85" t="str">
            <v xml:space="preserve">SERVIZIO di manutenzione parti elettriche veicoli raccolta Ossola 1 </v>
          </cell>
          <cell r="E85" t="str">
            <v>SPECIAL CAR S.N.C.</v>
          </cell>
          <cell r="F85">
            <v>35000</v>
          </cell>
        </row>
        <row r="86">
          <cell r="A86" t="str">
            <v>Z2F130A559</v>
          </cell>
          <cell r="B86">
            <v>2015</v>
          </cell>
          <cell r="C86" t="str">
            <v>Z2F130A559</v>
          </cell>
          <cell r="D86" t="str">
            <v xml:space="preserve">SERVIZIO di manutenzione parti elettriche veicoli raccolta Ossola 2 </v>
          </cell>
          <cell r="E86" t="str">
            <v>SPECIAL CAR S.N.C.</v>
          </cell>
          <cell r="F86">
            <v>30000</v>
          </cell>
        </row>
        <row r="87">
          <cell r="A87" t="str">
            <v>6117648AD3</v>
          </cell>
          <cell r="B87">
            <v>2015</v>
          </cell>
          <cell r="C87" t="str">
            <v>6117648AD3</v>
          </cell>
          <cell r="D87" t="str">
            <v xml:space="preserve">SERVIZIO di manutenzione parti elettriche veicoli raccolta Verbano </v>
          </cell>
          <cell r="E87" t="str">
            <v>TOCECAR S.R.L.</v>
          </cell>
          <cell r="F87">
            <v>80000</v>
          </cell>
        </row>
        <row r="88">
          <cell r="A88" t="str">
            <v>Z99130A57C</v>
          </cell>
          <cell r="B88">
            <v>2015</v>
          </cell>
          <cell r="C88" t="str">
            <v>Z99130A57C</v>
          </cell>
          <cell r="D88" t="str">
            <v xml:space="preserve">SERVIZIO di manutenzione parti elettriche veicoli raccolta Verbano Cusio </v>
          </cell>
          <cell r="E88" t="str">
            <v>AUTORIPARAZIONI STROLA CLAUDIO</v>
          </cell>
          <cell r="F88">
            <v>15000</v>
          </cell>
        </row>
        <row r="89">
          <cell r="A89" t="str">
            <v>Z1A130A592</v>
          </cell>
          <cell r="B89">
            <v>2015</v>
          </cell>
          <cell r="C89" t="str">
            <v>Z1A130A592</v>
          </cell>
          <cell r="D89" t="str">
            <v>SERVIZIO di manutenzione carrozzeria veicoli raccolta Ossola 1</v>
          </cell>
          <cell r="E89" t="str">
            <v>DT CAR S.R.L.</v>
          </cell>
          <cell r="F89">
            <v>23000</v>
          </cell>
        </row>
        <row r="90">
          <cell r="A90" t="str">
            <v>Z1E130A5AB</v>
          </cell>
          <cell r="B90">
            <v>2015</v>
          </cell>
          <cell r="C90" t="str">
            <v>Z1E130A5AB</v>
          </cell>
          <cell r="D90" t="str">
            <v>SERVIZIO di manutenzione carrozzeria veicoli raccolta Ossola 2</v>
          </cell>
          <cell r="E90" t="str">
            <v>DT CAR S.R.L.</v>
          </cell>
          <cell r="F90">
            <v>25000</v>
          </cell>
        </row>
        <row r="91">
          <cell r="A91" t="str">
            <v>Z55130A5C9</v>
          </cell>
          <cell r="B91">
            <v>2015</v>
          </cell>
          <cell r="C91" t="str">
            <v>Z55130A5C9</v>
          </cell>
          <cell r="D91" t="str">
            <v>SERVIZIO di manutenzione carrozzeria veicoli raccolta Verbano</v>
          </cell>
          <cell r="E91" t="str">
            <v>B.E.ST. CAR S.N.C.</v>
          </cell>
          <cell r="F91">
            <v>39000</v>
          </cell>
        </row>
        <row r="92">
          <cell r="A92" t="str">
            <v>Z35130A5FC</v>
          </cell>
          <cell r="B92">
            <v>2015</v>
          </cell>
          <cell r="C92" t="str">
            <v>Z35130A5FC</v>
          </cell>
          <cell r="D92" t="str">
            <v xml:space="preserve">SERVIZIO di manutenzione carrozzeria veicoli raccolta Verbano Cusio </v>
          </cell>
          <cell r="E92" t="str">
            <v>B.E.ST. CAR S.N.C.</v>
          </cell>
          <cell r="F92">
            <v>16000</v>
          </cell>
        </row>
        <row r="93">
          <cell r="A93" t="str">
            <v>Z301315424</v>
          </cell>
          <cell r="B93">
            <v>2015</v>
          </cell>
          <cell r="C93" t="str">
            <v>Z301315424</v>
          </cell>
          <cell r="D93" t="str">
            <v>SERVIZIO di consulenza e assistenza gestione rifiuti</v>
          </cell>
          <cell r="E93" t="str">
            <v>TECNOLOGIE D'IMPRESA SRL A SOCIO UNICO</v>
          </cell>
          <cell r="F93">
            <v>3070</v>
          </cell>
        </row>
        <row r="94">
          <cell r="A94" t="str">
            <v>Z521315576</v>
          </cell>
          <cell r="B94">
            <v>2015</v>
          </cell>
          <cell r="C94" t="str">
            <v>Z521315576</v>
          </cell>
          <cell r="D94" t="str">
            <v>FORNITURA materiali vari di consumo - ferramenta</v>
          </cell>
          <cell r="E94" t="str">
            <v>FERR. MOSONI DI MOSONI REMIGIO SRL</v>
          </cell>
          <cell r="F94">
            <v>750</v>
          </cell>
        </row>
        <row r="95">
          <cell r="A95" t="str">
            <v>Z1D13155E2</v>
          </cell>
          <cell r="B95">
            <v>2015</v>
          </cell>
          <cell r="C95" t="str">
            <v>Z1D13155E2</v>
          </cell>
          <cell r="D95" t="str">
            <v>FORNITURA materiali vari di consumo - ferramenta</v>
          </cell>
          <cell r="E95" t="str">
            <v>VI.PE SRL</v>
          </cell>
          <cell r="F95">
            <v>400</v>
          </cell>
        </row>
        <row r="96">
          <cell r="A96" t="str">
            <v>ZA713156CD</v>
          </cell>
          <cell r="B96">
            <v>2015</v>
          </cell>
          <cell r="C96" t="str">
            <v>ZA713156CD</v>
          </cell>
          <cell r="D96" t="str">
            <v>SERVIZIO revisione attrezzature raccolta e impianti</v>
          </cell>
          <cell r="E96" t="str">
            <v>AGRI VERBANO S.N.C.</v>
          </cell>
          <cell r="F96">
            <v>1250</v>
          </cell>
        </row>
        <row r="97">
          <cell r="A97" t="str">
            <v>Z25131570F</v>
          </cell>
          <cell r="B97">
            <v>2015</v>
          </cell>
          <cell r="C97" t="str">
            <v>Z25131570F</v>
          </cell>
          <cell r="D97" t="str">
            <v>SERVIZIO revisione attrezzature raccolta</v>
          </cell>
          <cell r="E97" t="str">
            <v>AGRIVAL S.A.S.</v>
          </cell>
          <cell r="F97">
            <v>400</v>
          </cell>
        </row>
        <row r="98">
          <cell r="A98" t="str">
            <v>ZEB1316921</v>
          </cell>
          <cell r="B98">
            <v>2015</v>
          </cell>
          <cell r="C98" t="str">
            <v>ZEB1316921</v>
          </cell>
          <cell r="D98" t="str">
            <v>FORNITURA toner biennio 2015/2016</v>
          </cell>
          <cell r="E98" t="str">
            <v>PRECISION S.P.A.</v>
          </cell>
          <cell r="F98">
            <v>18000</v>
          </cell>
        </row>
        <row r="99">
          <cell r="A99" t="str">
            <v>Z961317A6B</v>
          </cell>
          <cell r="B99">
            <v>2015</v>
          </cell>
          <cell r="C99" t="str">
            <v>Z961317A6B</v>
          </cell>
          <cell r="D99" t="str">
            <v xml:space="preserve">SERVIZIO di manutenzione programmata impianti di pesatura </v>
          </cell>
          <cell r="E99" t="str">
            <v>CRIVELLI &amp; C. S.N.C.</v>
          </cell>
          <cell r="F99">
            <v>7000</v>
          </cell>
        </row>
        <row r="100">
          <cell r="A100" t="str">
            <v>ZB5131B5C2</v>
          </cell>
          <cell r="B100">
            <v>2015</v>
          </cell>
          <cell r="C100" t="str">
            <v>ZB5131B5C2</v>
          </cell>
          <cell r="D100" t="str">
            <v xml:space="preserve">FORNITURA materiali per igiene e pulizia  </v>
          </cell>
          <cell r="E100" t="str">
            <v>ERREMME S.R.L.</v>
          </cell>
          <cell r="F100">
            <v>6000</v>
          </cell>
        </row>
        <row r="101">
          <cell r="A101" t="str">
            <v>Z0D131B78A</v>
          </cell>
          <cell r="B101">
            <v>2015</v>
          </cell>
          <cell r="C101" t="str">
            <v>Z0D131B78A</v>
          </cell>
          <cell r="D101" t="str">
            <v>FORNITURA scope in saggina per servizi nettezza urbana</v>
          </cell>
          <cell r="E101" t="str">
            <v>LERICAS DI STRAZZA LUIGI</v>
          </cell>
          <cell r="F101">
            <v>500</v>
          </cell>
        </row>
        <row r="102">
          <cell r="A102" t="str">
            <v>Z81131C041</v>
          </cell>
          <cell r="B102">
            <v>2015</v>
          </cell>
          <cell r="C102" t="str">
            <v>Z81131C041</v>
          </cell>
          <cell r="D102" t="str">
            <v>SERVIZIO trasporto e avvio a recupero inerti</v>
          </cell>
          <cell r="E102" t="str">
            <v>WASTE ITALIA SPA</v>
          </cell>
          <cell r="F102">
            <v>5231</v>
          </cell>
        </row>
        <row r="103">
          <cell r="A103" t="str">
            <v>Z85131F647</v>
          </cell>
          <cell r="B103">
            <v>2015</v>
          </cell>
          <cell r="C103" t="str">
            <v>Z85131F647</v>
          </cell>
          <cell r="D103" t="str">
            <v>SERVIZIO manutenzione spazzatrici</v>
          </cell>
          <cell r="E103" t="str">
            <v>FARID INDUSTRIE SPA</v>
          </cell>
          <cell r="F103">
            <v>7220</v>
          </cell>
        </row>
        <row r="104">
          <cell r="A104" t="str">
            <v>Z01131F6FA</v>
          </cell>
          <cell r="B104">
            <v>2015</v>
          </cell>
          <cell r="C104" t="str">
            <v>Z01131F6FA</v>
          </cell>
          <cell r="D104" t="str">
            <v>SERVIZIO recupero mezzi raccolta e trasporto RSU</v>
          </cell>
          <cell r="E104" t="str">
            <v>AUTOFFICINA MAZZI MAURO</v>
          </cell>
          <cell r="F104">
            <v>4550</v>
          </cell>
        </row>
        <row r="105">
          <cell r="A105" t="str">
            <v>Z7A131F73C</v>
          </cell>
          <cell r="B105">
            <v>2015</v>
          </cell>
          <cell r="C105" t="str">
            <v>Z7A131F73C</v>
          </cell>
          <cell r="D105" t="str">
            <v xml:space="preserve">SERVIZIO recupero mezzi raccolta </v>
          </cell>
          <cell r="E105" t="str">
            <v>CARROZZERIA ALBERTINI S.A.S.</v>
          </cell>
          <cell r="F105">
            <v>6883</v>
          </cell>
        </row>
        <row r="106">
          <cell r="A106" t="str">
            <v>Z051321287</v>
          </cell>
          <cell r="B106">
            <v>2015</v>
          </cell>
          <cell r="C106" t="str">
            <v>Z051321287</v>
          </cell>
          <cell r="D106" t="str">
            <v>SERVIZIO pratiche automobilistiche raccolta</v>
          </cell>
          <cell r="E106" t="str">
            <v>AGENZIA A.P.A.</v>
          </cell>
          <cell r="F106">
            <v>16150</v>
          </cell>
        </row>
        <row r="107">
          <cell r="A107" t="str">
            <v>ZB11321C9C</v>
          </cell>
          <cell r="B107">
            <v>2015</v>
          </cell>
          <cell r="C107" t="str">
            <v>ZB11321C9C</v>
          </cell>
          <cell r="D107" t="str">
            <v>SERVIZIO di spurgo fosse, spurgo e allontanamento acque reflue - sede centri di raccolta e impianti</v>
          </cell>
          <cell r="E107" t="str">
            <v>VCO SPURGHI SCARSETTI CLAUDIO &amp; C. SAS</v>
          </cell>
          <cell r="F107">
            <v>27950</v>
          </cell>
        </row>
        <row r="108">
          <cell r="A108" t="str">
            <v>Z9F132548C</v>
          </cell>
          <cell r="B108">
            <v>2015</v>
          </cell>
          <cell r="C108" t="str">
            <v>Z9F132548C</v>
          </cell>
          <cell r="D108" t="str">
            <v>SERVIZIO di pulizia e spurgo caditoie stradali comune di Domodossola</v>
          </cell>
          <cell r="E108" t="str">
            <v xml:space="preserve">IL SOGNO COOPERATIVA SOCIALE ONLUS </v>
          </cell>
          <cell r="F108">
            <v>21000</v>
          </cell>
        </row>
        <row r="109">
          <cell r="A109" t="str">
            <v>Z97132931A</v>
          </cell>
          <cell r="B109">
            <v>2015</v>
          </cell>
          <cell r="C109" t="str">
            <v>Z97132931A</v>
          </cell>
          <cell r="D109" t="str">
            <v xml:space="preserve">SERVIZIO di redazione attestazioni di idoneità tecnica veicoli raccolta rifiuti </v>
          </cell>
          <cell r="E109" t="str">
            <v>PRODOTTO AMBIENTE DI ING.MASSARA R.</v>
          </cell>
          <cell r="F109">
            <v>12980</v>
          </cell>
        </row>
        <row r="110">
          <cell r="A110" t="str">
            <v>Z5E132B1D2</v>
          </cell>
          <cell r="B110">
            <v>2015</v>
          </cell>
          <cell r="C110" t="str">
            <v>Z5E132B1D2</v>
          </cell>
          <cell r="D110" t="str">
            <v>FORNITURA assorbenti granulari per oli e liquidi - MAGAZZINO</v>
          </cell>
          <cell r="E110" t="str">
            <v>GOLMAR ITALIA S.P.A.</v>
          </cell>
          <cell r="F110">
            <v>900</v>
          </cell>
        </row>
        <row r="111">
          <cell r="A111" t="str">
            <v>ZDB1334153</v>
          </cell>
          <cell r="B111">
            <v>2015</v>
          </cell>
          <cell r="C111" t="str">
            <v>ZDB1334153</v>
          </cell>
          <cell r="D111" t="str">
            <v>SERVIZI di manutenzione esterna pneumatici</v>
          </cell>
          <cell r="E111" t="str">
            <v>VCO TRASPORTI S.R.L. A SOCIO UNICO</v>
          </cell>
          <cell r="F111">
            <v>1800</v>
          </cell>
        </row>
        <row r="112">
          <cell r="A112" t="str">
            <v>Z46133415D</v>
          </cell>
          <cell r="B112">
            <v>2015</v>
          </cell>
          <cell r="C112" t="str">
            <v>Z46133415D</v>
          </cell>
          <cell r="D112" t="str">
            <v>SERVIZI di manutenzione esterna pneumatici</v>
          </cell>
          <cell r="E112" t="str">
            <v>FUMAGALLI GOMME DI FOTI MARCO</v>
          </cell>
          <cell r="F112">
            <v>300</v>
          </cell>
        </row>
        <row r="113">
          <cell r="A113" t="str">
            <v>Z8F133416E</v>
          </cell>
          <cell r="B113">
            <v>2015</v>
          </cell>
          <cell r="C113" t="str">
            <v>Z8F133416E</v>
          </cell>
          <cell r="D113" t="str">
            <v>SERVIZI di manutenzione esterna pneumatici</v>
          </cell>
          <cell r="E113" t="str">
            <v>SPI SERVICE SRL</v>
          </cell>
          <cell r="F113">
            <v>730</v>
          </cell>
        </row>
        <row r="114">
          <cell r="A114" t="str">
            <v>Z21133B9CB</v>
          </cell>
          <cell r="B114">
            <v>2015</v>
          </cell>
          <cell r="C114" t="str">
            <v>Z21133B9CB</v>
          </cell>
          <cell r="D114" t="str">
            <v>FORNITURA ricambi e materiale di consumo veicoli</v>
          </cell>
          <cell r="E114" t="str">
            <v>AUTORICAMBI TRENTIN S.R.L.</v>
          </cell>
          <cell r="F114">
            <v>500</v>
          </cell>
        </row>
        <row r="115">
          <cell r="A115" t="str">
            <v>Z68133BB48</v>
          </cell>
          <cell r="B115">
            <v>2015</v>
          </cell>
          <cell r="C115" t="str">
            <v>Z68133BB48</v>
          </cell>
          <cell r="D115" t="str">
            <v>FORNITURA ricambi e materiale di consumo veicoli</v>
          </cell>
          <cell r="E115" t="str">
            <v>TECNO.AIR S.N.C.</v>
          </cell>
          <cell r="F115">
            <v>1650</v>
          </cell>
        </row>
        <row r="116">
          <cell r="A116" t="str">
            <v>Z01133C0DB</v>
          </cell>
          <cell r="B116">
            <v>2015</v>
          </cell>
          <cell r="C116" t="str">
            <v>Z01133C0DB</v>
          </cell>
          <cell r="D116" t="str">
            <v>SERVIZIO manutenzione cassoni scarrabili e mezzi impianto fuori Accordo Quadro + SPAZZATRICI e pratiche</v>
          </cell>
          <cell r="E116" t="str">
            <v>TOCECAR SRL</v>
          </cell>
          <cell r="F116">
            <v>24920</v>
          </cell>
        </row>
        <row r="117">
          <cell r="A117" t="str">
            <v>Z2A133C21A</v>
          </cell>
          <cell r="B117">
            <v>2015</v>
          </cell>
          <cell r="C117" t="str">
            <v>Z2A133C21A</v>
          </cell>
          <cell r="D117" t="str">
            <v>SERVIZIO manutenzione attrezzature fuori accordo quadro</v>
          </cell>
          <cell r="E117" t="str">
            <v>TECNOINDUSTRIE MERLO S.P.A.</v>
          </cell>
          <cell r="F117">
            <v>1500</v>
          </cell>
        </row>
        <row r="118">
          <cell r="A118" t="str">
            <v>ZF2133C506</v>
          </cell>
          <cell r="B118">
            <v>2015</v>
          </cell>
          <cell r="C118" t="str">
            <v>ZF2133C506</v>
          </cell>
          <cell r="D118" t="str">
            <v>SERVIZIO di noleggio piattaforma aerea e attrezzature</v>
          </cell>
          <cell r="E118" t="str">
            <v>POSSETTI SRL</v>
          </cell>
          <cell r="F118">
            <v>1400</v>
          </cell>
        </row>
        <row r="119">
          <cell r="A119" t="str">
            <v>ZB6133C585</v>
          </cell>
          <cell r="B119">
            <v>2015</v>
          </cell>
          <cell r="C119" t="str">
            <v>ZB6133C585</v>
          </cell>
          <cell r="D119" t="str">
            <v xml:space="preserve">SERVIZIO di verifica periodica Gru e attrezzature a fune </v>
          </cell>
          <cell r="E119" t="str">
            <v>A.R.P.A. PIEMONTE</v>
          </cell>
          <cell r="F119">
            <v>2500</v>
          </cell>
        </row>
        <row r="120">
          <cell r="A120" t="str">
            <v>Z9D13482E0</v>
          </cell>
          <cell r="B120">
            <v>2015</v>
          </cell>
          <cell r="C120" t="str">
            <v>Z9D13482E0</v>
          </cell>
          <cell r="D120" t="str">
            <v>SERVIZIO di sgombero neve</v>
          </cell>
          <cell r="E120" t="str">
            <v xml:space="preserve">IL SOGNO COOPERATIVA SOCIALE ONLUS </v>
          </cell>
          <cell r="F120">
            <v>1200</v>
          </cell>
        </row>
        <row r="121">
          <cell r="A121" t="str">
            <v>Z84136384A</v>
          </cell>
          <cell r="B121">
            <v>2015</v>
          </cell>
          <cell r="C121" t="str">
            <v>Z84136384A</v>
          </cell>
          <cell r="D121" t="str">
            <v>SERVIZIO di manutenzione pala gommata</v>
          </cell>
          <cell r="E121" t="str">
            <v>LIEBHERR - EMTEC ITALIA S.p.A.</v>
          </cell>
          <cell r="F121">
            <v>5815</v>
          </cell>
        </row>
        <row r="122">
          <cell r="A122" t="str">
            <v>Z6A136D505</v>
          </cell>
          <cell r="B122">
            <v>2015</v>
          </cell>
          <cell r="C122" t="str">
            <v>Z6A136D505</v>
          </cell>
          <cell r="D122" t="str">
            <v>FORNITURA oli e lubrificanti per magazzino e impianti</v>
          </cell>
          <cell r="E122" t="str">
            <v>PETRONAS LUBRICANTS ITALY S.P.A.</v>
          </cell>
          <cell r="F122">
            <v>2791</v>
          </cell>
        </row>
        <row r="123">
          <cell r="A123" t="str">
            <v>Z79136FD57</v>
          </cell>
          <cell r="B123">
            <v>2015</v>
          </cell>
          <cell r="C123" t="str">
            <v>Z79136FD57</v>
          </cell>
          <cell r="D123" t="str">
            <v>SERVIZI di lavaggio indumenti ad alta visibilità - TICKET</v>
          </cell>
          <cell r="E123" t="str">
            <v>EDENRED ITALIA SRL</v>
          </cell>
          <cell r="F123">
            <v>21489.500000000004</v>
          </cell>
        </row>
        <row r="124">
          <cell r="A124" t="str">
            <v>Z96136FF46</v>
          </cell>
          <cell r="B124">
            <v>2015</v>
          </cell>
          <cell r="C124" t="str">
            <v>Z96136FF46</v>
          </cell>
          <cell r="D124" t="str">
            <v>SERVIZI FORMATIVI per il personale addetto + piano formativo fondimpresa</v>
          </cell>
          <cell r="E124" t="str">
            <v>C.F.R. - Consorzio per la formazione e la ricerca</v>
          </cell>
          <cell r="F124">
            <v>11000</v>
          </cell>
        </row>
        <row r="125">
          <cell r="A125" t="str">
            <v>ZA213820CE</v>
          </cell>
          <cell r="B125">
            <v>2015</v>
          </cell>
          <cell r="C125" t="str">
            <v>ZA213820CE</v>
          </cell>
          <cell r="D125" t="str">
            <v>FORNITURA carburante alla pompa con schede carburante - FERRI</v>
          </cell>
          <cell r="E125" t="str">
            <v>FERRI BARBARA</v>
          </cell>
          <cell r="F125">
            <v>2500</v>
          </cell>
        </row>
        <row r="126">
          <cell r="A126" t="str">
            <v>Z89138A450</v>
          </cell>
          <cell r="B126">
            <v>2015</v>
          </cell>
          <cell r="C126" t="str">
            <v>Z89138A450</v>
          </cell>
          <cell r="D126" t="str">
            <v>SERVIZI di monitoraggio parametri ambientali Discarica Consortile di Domodossola</v>
          </cell>
          <cell r="E126" t="str">
            <v>COMIE S.r.l.</v>
          </cell>
          <cell r="F126">
            <v>31625</v>
          </cell>
        </row>
        <row r="127">
          <cell r="A127" t="str">
            <v>Z72138F174</v>
          </cell>
          <cell r="B127">
            <v>2015</v>
          </cell>
          <cell r="C127" t="str">
            <v>Z72138F174</v>
          </cell>
          <cell r="D127" t="str">
            <v>SERVIZIO di noleggio e installazione dispositivi di rilevazione satellitare GPS veicoli aziendali</v>
          </cell>
          <cell r="E127" t="str">
            <v>LOGICAR SRL</v>
          </cell>
          <cell r="F127">
            <v>32000</v>
          </cell>
        </row>
        <row r="128">
          <cell r="A128" t="str">
            <v>Z4A1392F3A</v>
          </cell>
          <cell r="B128">
            <v>2015</v>
          </cell>
          <cell r="C128" t="str">
            <v>Z4A1392F3A</v>
          </cell>
          <cell r="D128" t="str">
            <v>SERVIZIO di consulenza legale in tema di gare e appalti</v>
          </cell>
          <cell r="E128" t="str">
            <v>STUDIO LEGALE GALBIATI SACCHI E ASS.TI</v>
          </cell>
          <cell r="F128">
            <v>10000</v>
          </cell>
        </row>
        <row r="129">
          <cell r="A129" t="str">
            <v>Z4E1393244</v>
          </cell>
          <cell r="B129">
            <v>2015</v>
          </cell>
          <cell r="C129" t="str">
            <v>Z4E1393244</v>
          </cell>
          <cell r="D129" t="str">
            <v>SERVIZIO di accertamenti diagnostici tossicodipendenze</v>
          </cell>
          <cell r="E129" t="str">
            <v xml:space="preserve">C.D.C. CENTRO POLISPECIALISTICO PRIVATO </v>
          </cell>
          <cell r="F129">
            <v>20000</v>
          </cell>
        </row>
        <row r="130">
          <cell r="A130" t="str">
            <v>ZE0139345C</v>
          </cell>
          <cell r="B130">
            <v>2015</v>
          </cell>
          <cell r="C130" t="str">
            <v>ZE0139345C</v>
          </cell>
          <cell r="D130" t="str">
            <v xml:space="preserve">SERVIZIO di consulenza legale in tema di diritto del lavoro </v>
          </cell>
          <cell r="E130" t="str">
            <v>STUDIO AVVOCATO PACCHIANA A.&amp; ASSOCIATI</v>
          </cell>
          <cell r="F130">
            <v>14000</v>
          </cell>
        </row>
        <row r="131">
          <cell r="A131" t="str">
            <v>Z8E139777B</v>
          </cell>
          <cell r="B131">
            <v>2015</v>
          </cell>
          <cell r="C131" t="str">
            <v>Z8E139777B</v>
          </cell>
          <cell r="D131" t="str">
            <v>FORNITURA vestiario estivo e invernale</v>
          </cell>
          <cell r="E131" t="str">
            <v>SIR SAFETY SYSTEM S.p.A. UNIPERSONALE</v>
          </cell>
          <cell r="F131">
            <v>34063</v>
          </cell>
        </row>
        <row r="132">
          <cell r="A132" t="str">
            <v>Z4613B166C</v>
          </cell>
          <cell r="B132">
            <v>2015</v>
          </cell>
          <cell r="C132" t="str">
            <v>Z4613B166C</v>
          </cell>
          <cell r="D132" t="str">
            <v xml:space="preserve">FORNITURA carburante alla pompa con schede carburante </v>
          </cell>
          <cell r="E132" t="str">
            <v>BRIXIA GAS DI CALABRESE GIOVANNA</v>
          </cell>
          <cell r="F132">
            <v>2000</v>
          </cell>
        </row>
        <row r="133">
          <cell r="A133" t="str">
            <v>Z8513BC92E</v>
          </cell>
          <cell r="B133">
            <v>2015</v>
          </cell>
          <cell r="C133" t="str">
            <v>Z8513BC92E</v>
          </cell>
          <cell r="D133" t="str">
            <v xml:space="preserve">SERVIZIO di manutenzione programmata pressa imballatrice Mergozzo </v>
          </cell>
          <cell r="E133" t="str">
            <v>ECOASSISTENZA SRL</v>
          </cell>
          <cell r="F133">
            <v>10000</v>
          </cell>
        </row>
        <row r="134">
          <cell r="A134" t="str">
            <v>ZA413C3686</v>
          </cell>
          <cell r="B134">
            <v>2015</v>
          </cell>
          <cell r="C134" t="str">
            <v>ZA413C3686</v>
          </cell>
          <cell r="D134" t="str">
            <v xml:space="preserve">SERVIZIO di pubblicazione legale esito consulenza personale </v>
          </cell>
          <cell r="E134" t="str">
            <v>ISTITUTO POLIGRAFICO E ZECCA</v>
          </cell>
          <cell r="F134">
            <v>432.18</v>
          </cell>
        </row>
        <row r="135">
          <cell r="A135" t="str">
            <v>ZEC13C82CC</v>
          </cell>
          <cell r="B135">
            <v>2015</v>
          </cell>
          <cell r="C135" t="str">
            <v>ZEC13C82CC</v>
          </cell>
          <cell r="D135" t="str">
            <v>FORNITURA carburanti con schede carburante</v>
          </cell>
          <cell r="E135" t="str">
            <v xml:space="preserve">PIOGGIA MAURO </v>
          </cell>
          <cell r="F135">
            <v>4000</v>
          </cell>
        </row>
        <row r="136">
          <cell r="A136" t="str">
            <v>Z7813A1936</v>
          </cell>
          <cell r="B136">
            <v>2015</v>
          </cell>
          <cell r="C136" t="str">
            <v>Z7813A1936</v>
          </cell>
          <cell r="D136" t="str">
            <v xml:space="preserve">SERVIZIO buoni mensa aziendali </v>
          </cell>
          <cell r="E136" t="str">
            <v>SODEXO MOTIVATION SOLUTIONS ITALIA SRL</v>
          </cell>
          <cell r="F136">
            <v>39000</v>
          </cell>
        </row>
        <row r="137">
          <cell r="A137" t="str">
            <v>ZF713A1A1B</v>
          </cell>
          <cell r="B137">
            <v>2015</v>
          </cell>
          <cell r="C137" t="str">
            <v>ZF713A1A1B</v>
          </cell>
          <cell r="D137" t="str">
            <v>SERVIZIO di abbonamento programma “Bilancio Europeo Plus”</v>
          </cell>
          <cell r="E137" t="str">
            <v>TSS SPA SOCIETA' UNIPERSONALE</v>
          </cell>
          <cell r="F137">
            <v>584</v>
          </cell>
        </row>
        <row r="138">
          <cell r="A138" t="str">
            <v>ZE813C83AE</v>
          </cell>
          <cell r="B138">
            <v>2015</v>
          </cell>
          <cell r="C138" t="str">
            <v>ZE813C83AE</v>
          </cell>
          <cell r="D138" t="str">
            <v xml:space="preserve">FORNITURA schede magnetiche per servizi di raccolta rifiuti </v>
          </cell>
          <cell r="E138" t="str">
            <v>IDRA SRL</v>
          </cell>
          <cell r="F138">
            <v>3410</v>
          </cell>
        </row>
        <row r="139">
          <cell r="A139" t="str">
            <v>ZC413C85BE</v>
          </cell>
          <cell r="B139">
            <v>2015</v>
          </cell>
          <cell r="C139" t="str">
            <v>ZC413C85BE</v>
          </cell>
          <cell r="D139" t="str">
            <v>CANONE manutenzione software 2015</v>
          </cell>
          <cell r="E139" t="str">
            <v>PLUSERVICE S.R.L.</v>
          </cell>
          <cell r="F139">
            <v>6000</v>
          </cell>
        </row>
        <row r="140">
          <cell r="A140" t="str">
            <v>Z7413C88B1</v>
          </cell>
          <cell r="B140">
            <v>2015</v>
          </cell>
          <cell r="C140" t="str">
            <v>Z7413C88B1</v>
          </cell>
          <cell r="D140" t="str">
            <v>SERVIZI legali per recupero crediti</v>
          </cell>
          <cell r="E140" t="str">
            <v>ADREANI AVV.TO MAURIZIO</v>
          </cell>
          <cell r="F140">
            <v>4500</v>
          </cell>
        </row>
        <row r="141">
          <cell r="A141" t="str">
            <v>Z0D13C8C4E</v>
          </cell>
          <cell r="B141">
            <v>2015</v>
          </cell>
          <cell r="C141" t="str">
            <v>Z0D13C8C4E</v>
          </cell>
          <cell r="D141" t="str">
            <v xml:space="preserve">SERVIZI di manutenzione software ed hardware aziendale - canoni </v>
          </cell>
          <cell r="E141" t="str">
            <v>FLEXXA SRL</v>
          </cell>
          <cell r="F141">
            <v>10468</v>
          </cell>
        </row>
        <row r="142">
          <cell r="A142" t="str">
            <v>6190298B80</v>
          </cell>
          <cell r="B142">
            <v>2015</v>
          </cell>
          <cell r="C142" t="str">
            <v>6190298B80</v>
          </cell>
          <cell r="D142" t="str">
            <v>SERVIZIO manutenzione meccanica telai Verbano</v>
          </cell>
          <cell r="E142" t="str">
            <v>TOCECAR SRL</v>
          </cell>
          <cell r="F142">
            <v>70000</v>
          </cell>
        </row>
        <row r="143">
          <cell r="A143" t="str">
            <v>Z6613C8CC3</v>
          </cell>
          <cell r="B143">
            <v>2015</v>
          </cell>
          <cell r="C143" t="str">
            <v>Z6613C8CC3</v>
          </cell>
          <cell r="D143" t="str">
            <v>FORNITURA pc e licenze</v>
          </cell>
          <cell r="E143" t="str">
            <v>FLEXXA SRL</v>
          </cell>
          <cell r="F143">
            <v>1627</v>
          </cell>
        </row>
        <row r="144">
          <cell r="A144" t="str">
            <v>ZF313D7FAF</v>
          </cell>
          <cell r="B144">
            <v>2015</v>
          </cell>
          <cell r="C144" t="str">
            <v>ZF313D7FAF</v>
          </cell>
          <cell r="D144" t="str">
            <v>SERVIZIO avvio a recupero rifiuti inerti - CER 17 01 07 e CER 17 09 04</v>
          </cell>
          <cell r="E144" t="str">
            <v>FRUA CAV. MARIO SPA</v>
          </cell>
          <cell r="F144">
            <v>30000</v>
          </cell>
        </row>
        <row r="145">
          <cell r="A145" t="str">
            <v>Z0213D9FCB</v>
          </cell>
          <cell r="B145">
            <v>2015</v>
          </cell>
          <cell r="C145" t="str">
            <v>Z0213D9FCB</v>
          </cell>
          <cell r="D145" t="str">
            <v xml:space="preserve">SERVIZI di rilievo planoaltimetrico discarica di Domodossola </v>
          </cell>
          <cell r="E145" t="str">
            <v>GISTER GEOMATICA S.A.S.</v>
          </cell>
          <cell r="F145">
            <v>9000</v>
          </cell>
        </row>
        <row r="146">
          <cell r="A146" t="str">
            <v>Z2613DAA7A</v>
          </cell>
          <cell r="B146">
            <v>2015</v>
          </cell>
          <cell r="C146" t="str">
            <v>Z2613DAA7A</v>
          </cell>
          <cell r="D146" t="str">
            <v>SERVIZIO manutenzione spazzatrici, trattore e attrezzature fuori accordo quadro</v>
          </cell>
          <cell r="E146" t="str">
            <v>SPECIAL CAR SNC DI BIONDO FRANCESCO &amp; C.</v>
          </cell>
          <cell r="F146">
            <v>17136</v>
          </cell>
        </row>
        <row r="147">
          <cell r="A147" t="str">
            <v>Z7113DAC10</v>
          </cell>
          <cell r="B147">
            <v>2015</v>
          </cell>
          <cell r="C147" t="str">
            <v>Z7113DAC10</v>
          </cell>
          <cell r="D147" t="str">
            <v xml:space="preserve">SERVIZIO di trasporto e recupero lattine CNA </v>
          </cell>
          <cell r="E147" t="str">
            <v>RONI S.R.L.</v>
          </cell>
          <cell r="F147">
            <v>200</v>
          </cell>
        </row>
        <row r="148">
          <cell r="A148" t="str">
            <v>Z0713F2954</v>
          </cell>
          <cell r="B148">
            <v>2015</v>
          </cell>
          <cell r="C148" t="str">
            <v>Z0713F2954</v>
          </cell>
          <cell r="D148" t="str">
            <v xml:space="preserve">SERVIZIO lavaggio indumenti e DPI con fornitura buoni </v>
          </cell>
          <cell r="E148" t="str">
            <v>S.C.M. SRL - DIV. TICKET CLEAN</v>
          </cell>
          <cell r="F148">
            <v>35000</v>
          </cell>
        </row>
        <row r="149">
          <cell r="A149" t="str">
            <v>Z0413F625E</v>
          </cell>
          <cell r="B149">
            <v>2015</v>
          </cell>
          <cell r="C149" t="str">
            <v>Z0413F625E</v>
          </cell>
          <cell r="D149" t="str">
            <v>SERVIZIO di revisione e manutenzione GRU mobili</v>
          </cell>
          <cell r="E149" t="str">
            <v>CARROZZERIA PASTORE S.R.L.</v>
          </cell>
          <cell r="F149">
            <v>9200</v>
          </cell>
        </row>
        <row r="150">
          <cell r="A150" t="str">
            <v>6214300A94</v>
          </cell>
          <cell r="B150">
            <v>2015</v>
          </cell>
          <cell r="C150" t="str">
            <v>6214300A94</v>
          </cell>
          <cell r="D150" t="str">
            <v>FORNITURA PNEUMATICI E SERVIZI ACCESSORI DI MONTAGGIO</v>
          </cell>
          <cell r="E150" t="str">
            <v>VCO GOMME SNC DI TABARINI G.M.&amp; F.</v>
          </cell>
          <cell r="F150">
            <v>150000</v>
          </cell>
        </row>
        <row r="151">
          <cell r="A151" t="str">
            <v>Z45142BE1C</v>
          </cell>
          <cell r="B151">
            <v>2015</v>
          </cell>
          <cell r="C151" t="str">
            <v>Z45142BE1C</v>
          </cell>
          <cell r="D151" t="str">
            <v xml:space="preserve">SERVIZIO di misurazione impatto acustico per pratica SUAP impianto condizionamento </v>
          </cell>
          <cell r="E151" t="str">
            <v>TADINI GEOM. CARLO</v>
          </cell>
          <cell r="F151">
            <v>1500</v>
          </cell>
        </row>
        <row r="152">
          <cell r="A152" t="str">
            <v>Z0E1432CC9</v>
          </cell>
          <cell r="B152">
            <v>2015</v>
          </cell>
          <cell r="C152" t="str">
            <v>Z0E1432CC9</v>
          </cell>
          <cell r="D152" t="str">
            <v>SERVIZI di recupero e trasporto attrezzature</v>
          </cell>
          <cell r="E152" t="str">
            <v>POSSETTI LOGISTICA SRL</v>
          </cell>
          <cell r="F152">
            <v>1380</v>
          </cell>
        </row>
        <row r="153">
          <cell r="A153" t="str">
            <v>ZBD1433B99</v>
          </cell>
          <cell r="B153">
            <v>2015</v>
          </cell>
          <cell r="C153" t="str">
            <v>ZBD1433B99</v>
          </cell>
          <cell r="D153" t="str">
            <v>FORNITURA pubblicazioni specialistiche MEMENTO 2015</v>
          </cell>
          <cell r="E153" t="str">
            <v>IPSOA-FRANCIS LEFEBVRE SRL</v>
          </cell>
          <cell r="F153">
            <v>406</v>
          </cell>
        </row>
        <row r="154">
          <cell r="A154" t="str">
            <v>Z65143A452</v>
          </cell>
          <cell r="B154">
            <v>2015</v>
          </cell>
          <cell r="C154" t="str">
            <v>Z65143A452</v>
          </cell>
          <cell r="D154" t="str">
            <v>SERVIZIO di progettazione realizzazione rete di collettamento acque reflue lavaggio</v>
          </cell>
          <cell r="E154" t="str">
            <v>DIDO ING. FABRIZIO</v>
          </cell>
          <cell r="F154">
            <v>3718.65</v>
          </cell>
        </row>
        <row r="155">
          <cell r="A155" t="str">
            <v>Z01143A4D2</v>
          </cell>
          <cell r="B155">
            <v>2015</v>
          </cell>
          <cell r="C155" t="str">
            <v>Z01143A4D2</v>
          </cell>
          <cell r="D155" t="str">
            <v xml:space="preserve">SERVIZIO di progettazione interventi di spostamento contenitori interrati Verbania </v>
          </cell>
          <cell r="E155" t="str">
            <v>DIDO ING. FABRIZIO</v>
          </cell>
          <cell r="F155">
            <v>2924.15</v>
          </cell>
        </row>
        <row r="156">
          <cell r="A156" t="str">
            <v>ZD6143A55D</v>
          </cell>
          <cell r="B156">
            <v>2015</v>
          </cell>
          <cell r="C156" t="str">
            <v>ZD6143A55D</v>
          </cell>
          <cell r="D156" t="str">
            <v xml:space="preserve">SERVIZIO di progettazione per autorizzazione ambientale impianto di condizionamento sede </v>
          </cell>
          <cell r="E156" t="str">
            <v>DIDO ING. FABRIZIO</v>
          </cell>
          <cell r="F156">
            <v>2080</v>
          </cell>
        </row>
        <row r="157">
          <cell r="A157" t="str">
            <v>Z0F143AA8E</v>
          </cell>
          <cell r="B157">
            <v>2015</v>
          </cell>
          <cell r="C157" t="str">
            <v>Z0F143AA8E</v>
          </cell>
          <cell r="D157" t="str">
            <v>SERVIZIO manutenzione interrati - trasmissione elaborazione dati</v>
          </cell>
          <cell r="E157" t="str">
            <v>KGN SRL</v>
          </cell>
          <cell r="F157">
            <v>600</v>
          </cell>
        </row>
        <row r="158">
          <cell r="A158" t="str">
            <v>6230030F61</v>
          </cell>
          <cell r="B158">
            <v>2015</v>
          </cell>
          <cell r="C158" t="str">
            <v>6230030F61</v>
          </cell>
          <cell r="D158" t="str">
            <v>Servizi di manutenzione, pulizia e sfalcio dei bordi stradali nei comuni di Verbania e Casale Corte Cerro</v>
          </cell>
          <cell r="E158" t="str">
            <v>SOCIETA' COOP. SOCIALE ISOLA VERDE ONLUS</v>
          </cell>
          <cell r="F158">
            <v>139500</v>
          </cell>
        </row>
        <row r="159">
          <cell r="A159" t="str">
            <v>ZA11447C82</v>
          </cell>
          <cell r="B159">
            <v>2015</v>
          </cell>
          <cell r="C159" t="str">
            <v>ZA11447C82</v>
          </cell>
          <cell r="D159" t="str">
            <v>SERVIZIO di manutenzione programmata e assistenza torcia biogas</v>
          </cell>
          <cell r="E159" t="str">
            <v>ASWM</v>
          </cell>
          <cell r="F159">
            <v>10000</v>
          </cell>
        </row>
        <row r="160">
          <cell r="A160" t="str">
            <v>Z8F144EC55</v>
          </cell>
          <cell r="B160">
            <v>2015</v>
          </cell>
          <cell r="C160" t="str">
            <v>Z8F144EC55</v>
          </cell>
          <cell r="D160" t="str">
            <v xml:space="preserve">FORNITURA materiali di consumo per spazzatrici stradali </v>
          </cell>
          <cell r="E160" t="str">
            <v>AEBI SCHMIDT ITALIA S.r.l.</v>
          </cell>
          <cell r="F160">
            <v>500</v>
          </cell>
        </row>
        <row r="161">
          <cell r="A161" t="str">
            <v>Z0C1459CCE</v>
          </cell>
          <cell r="B161">
            <v>2015</v>
          </cell>
          <cell r="C161" t="str">
            <v>Z0C1459CCE</v>
          </cell>
          <cell r="D161" t="str">
            <v>SERVIZIO incenerimento rifiuti urbani - documenti</v>
          </cell>
          <cell r="E161" t="str">
            <v>TRM SPA TRATTAM.RIFIUTI METROPOLITANI</v>
          </cell>
          <cell r="F161">
            <v>3810</v>
          </cell>
        </row>
        <row r="162">
          <cell r="A162" t="str">
            <v>Z9E145A2D2</v>
          </cell>
          <cell r="B162">
            <v>2015</v>
          </cell>
          <cell r="C162" t="str">
            <v>Z9E145A2D2</v>
          </cell>
          <cell r="D162" t="str">
            <v>FORNITURA completi antipioggia</v>
          </cell>
          <cell r="E162" t="str">
            <v xml:space="preserve">DEMAR ITALIA SRL </v>
          </cell>
          <cell r="F162">
            <v>11232</v>
          </cell>
        </row>
        <row r="163">
          <cell r="A163" t="str">
            <v>Z3B145F10C</v>
          </cell>
          <cell r="B163">
            <v>2015</v>
          </cell>
          <cell r="C163" t="str">
            <v>Z3B145F10C</v>
          </cell>
          <cell r="D163" t="str">
            <v>SERVIZIO progettazione e direzione lavori isola vasche interrate corso Mameli - Verbania</v>
          </cell>
          <cell r="E163" t="str">
            <v>PAOLINO ARCH.GIANCARLO</v>
          </cell>
          <cell r="F163">
            <v>1248</v>
          </cell>
        </row>
        <row r="164">
          <cell r="A164" t="str">
            <v>ZC71467EB6</v>
          </cell>
          <cell r="B164">
            <v>2015</v>
          </cell>
          <cell r="C164" t="str">
            <v>ZC71467EB6</v>
          </cell>
          <cell r="D164" t="str">
            <v xml:space="preserve">Erogazione Liberale Università del Sacro Cuore Milano </v>
          </cell>
          <cell r="E164" t="str">
            <v xml:space="preserve">Università Cattolica del Sacro Cuore </v>
          </cell>
          <cell r="F164">
            <v>1000</v>
          </cell>
        </row>
        <row r="165">
          <cell r="A165" t="str">
            <v>Z76146EE39</v>
          </cell>
          <cell r="B165">
            <v>2015</v>
          </cell>
          <cell r="C165" t="str">
            <v>Z76146EE39</v>
          </cell>
          <cell r="D165" t="str">
            <v>FORNITURA contenitori a campana e per farmaci e pile</v>
          </cell>
          <cell r="E165" t="str">
            <v>MATTIUSSI ECOLOGIA SPA</v>
          </cell>
          <cell r="F165">
            <v>9816</v>
          </cell>
        </row>
        <row r="166">
          <cell r="A166" t="str">
            <v>Z171470F72</v>
          </cell>
          <cell r="B166">
            <v>2015</v>
          </cell>
          <cell r="C166" t="str">
            <v>Z171470F72</v>
          </cell>
          <cell r="D166" t="str">
            <v>LAVORI Sistemazione tetto discarica comunale Cambiasca</v>
          </cell>
          <cell r="E166" t="str">
            <v>BORGAZZI VITTORIO SRL</v>
          </cell>
          <cell r="F166">
            <v>15500</v>
          </cell>
        </row>
        <row r="167">
          <cell r="A167" t="str">
            <v>Z091470F98</v>
          </cell>
          <cell r="B167">
            <v>2015</v>
          </cell>
          <cell r="C167" t="str">
            <v>Z091470F98</v>
          </cell>
          <cell r="D167" t="str">
            <v>SERVIZI pratiche e direzione lavori c/o discarica Cambiasca</v>
          </cell>
          <cell r="E167" t="str">
            <v>DIDO ING. FABRIZIO</v>
          </cell>
          <cell r="F167">
            <v>500</v>
          </cell>
        </row>
        <row r="168">
          <cell r="A168" t="str">
            <v>Z691476547</v>
          </cell>
          <cell r="B168">
            <v>2015</v>
          </cell>
          <cell r="C168" t="str">
            <v>Z691476547</v>
          </cell>
          <cell r="D168" t="str">
            <v>CANONE software Atlantide anno 2015</v>
          </cell>
          <cell r="E168" t="str">
            <v>EUROINFORMATICA SRL</v>
          </cell>
          <cell r="F168">
            <v>8655</v>
          </cell>
        </row>
        <row r="169">
          <cell r="A169" t="str">
            <v>ZED149C37D</v>
          </cell>
          <cell r="B169">
            <v>2015</v>
          </cell>
          <cell r="C169" t="str">
            <v>ZED149C37D</v>
          </cell>
          <cell r="D169" t="str">
            <v>SERVIZIO manutenzione c/o cantieri di Nosere, Omegna e Mergozzo</v>
          </cell>
          <cell r="E169" t="str">
            <v>IDRAULICA VOLPIN</v>
          </cell>
          <cell r="F169">
            <v>620</v>
          </cell>
        </row>
        <row r="170">
          <cell r="A170" t="str">
            <v>ZC7149D3B8</v>
          </cell>
          <cell r="B170">
            <v>2015</v>
          </cell>
          <cell r="C170" t="str">
            <v>ZC7149D3B8</v>
          </cell>
          <cell r="D170" t="str">
            <v>FORNITURA e montaggio pneumatici per carrelli elevatori impianto</v>
          </cell>
          <cell r="E170" t="str">
            <v xml:space="preserve">INDUSTRIAL GOMME GROUP SRL </v>
          </cell>
          <cell r="F170">
            <v>5000</v>
          </cell>
        </row>
        <row r="171">
          <cell r="A171" t="str">
            <v>ZE814AF11B</v>
          </cell>
          <cell r="B171">
            <v>2015</v>
          </cell>
          <cell r="C171" t="str">
            <v>ZE814AF11B</v>
          </cell>
          <cell r="D171" t="str">
            <v>FORNITURA Ad-Blue - magazzino</v>
          </cell>
          <cell r="E171" t="str">
            <v>CHIMITEX S.P.A.</v>
          </cell>
          <cell r="F171">
            <v>3172</v>
          </cell>
        </row>
        <row r="172">
          <cell r="A172" t="str">
            <v>Z2E14B3E6F</v>
          </cell>
          <cell r="B172">
            <v>2015</v>
          </cell>
          <cell r="C172" t="str">
            <v>Z2E14B3E6F</v>
          </cell>
          <cell r="D172" t="str">
            <v xml:space="preserve">SERVIZIO di leasing finanziario per acquisto attrezzature raccolta rifiuti </v>
          </cell>
          <cell r="E172" t="str">
            <v>BNP PARIBAS LEASING SOLUTIONS S.p.A.</v>
          </cell>
          <cell r="F172">
            <v>20000</v>
          </cell>
        </row>
        <row r="173">
          <cell r="A173" t="str">
            <v>Z6D14D1369</v>
          </cell>
          <cell r="B173">
            <v>2015</v>
          </cell>
          <cell r="C173" t="str">
            <v>Z6D14D1369</v>
          </cell>
          <cell r="D173" t="str">
            <v>SERVIZI di analisi acque presso sede, centri di raccolta e impianti ANALISI ARIA</v>
          </cell>
          <cell r="E173" t="str">
            <v>COMIE S.r.l.</v>
          </cell>
          <cell r="F173">
            <v>4750</v>
          </cell>
        </row>
        <row r="174">
          <cell r="A174" t="str">
            <v>ZC314F9B26</v>
          </cell>
          <cell r="B174">
            <v>2015</v>
          </cell>
          <cell r="C174" t="str">
            <v>ZC314F9B26</v>
          </cell>
          <cell r="D174" t="str">
            <v>SERVIZIO manutenzione pompe antincendio</v>
          </cell>
          <cell r="E174" t="str">
            <v>GRAFER S.R.L.</v>
          </cell>
          <cell r="F174">
            <v>2200</v>
          </cell>
        </row>
        <row r="175">
          <cell r="A175" t="str">
            <v>Z1C1512177</v>
          </cell>
          <cell r="B175">
            <v>2015</v>
          </cell>
          <cell r="C175" t="str">
            <v>Z1C1512177</v>
          </cell>
          <cell r="D175" t="str">
            <v>SERVIZIO manutenzione spazzatrici</v>
          </cell>
          <cell r="E175" t="str">
            <v>DRAY CAR S.R.L.</v>
          </cell>
          <cell r="F175">
            <v>36640</v>
          </cell>
        </row>
        <row r="176">
          <cell r="A176" t="str">
            <v>6303567C09</v>
          </cell>
          <cell r="B176">
            <v>2015</v>
          </cell>
          <cell r="C176" t="str">
            <v>6303567C09</v>
          </cell>
          <cell r="D176" t="str">
            <v>SERVIZIO trasporto rifiuti imballaggi in plastica</v>
          </cell>
          <cell r="E176" t="str">
            <v>La Nettatutto S.r.l.</v>
          </cell>
          <cell r="F176">
            <v>203000</v>
          </cell>
        </row>
        <row r="177">
          <cell r="A177" t="str">
            <v>ZE11525F4A</v>
          </cell>
          <cell r="B177">
            <v>2015</v>
          </cell>
          <cell r="C177" t="str">
            <v>ZE11525F4A</v>
          </cell>
          <cell r="D177" t="str">
            <v>SERVIZIO consulenza per valutazione rischi e corsi formazione</v>
          </cell>
          <cell r="E177" t="str">
            <v>E.S.A. PROGETTI DI DE PIETRA ING.M.</v>
          </cell>
          <cell r="F177">
            <v>24248</v>
          </cell>
        </row>
        <row r="178">
          <cell r="A178" t="str">
            <v>ZE1152848C</v>
          </cell>
          <cell r="B178">
            <v>2015</v>
          </cell>
          <cell r="C178" t="str">
            <v>ZE1152848C</v>
          </cell>
          <cell r="D178" t="str">
            <v>SERVIZIO manutenzione elettrica Villadossola, Nosere e discarica</v>
          </cell>
          <cell r="E178" t="str">
            <v>PROVERBIO BRUNO SRL</v>
          </cell>
          <cell r="F178">
            <v>2000</v>
          </cell>
        </row>
        <row r="179">
          <cell r="A179" t="str">
            <v>ZEF152AC99</v>
          </cell>
          <cell r="B179">
            <v>2015</v>
          </cell>
          <cell r="C179" t="str">
            <v>ZEF152AC99</v>
          </cell>
          <cell r="D179" t="str">
            <v>FORNITURA schede elettroniche per accessi fabbricato Levo di Stresa</v>
          </cell>
          <cell r="E179" t="str">
            <v>IMPRESA PRINI Srl</v>
          </cell>
          <cell r="F179">
            <v>2160</v>
          </cell>
        </row>
        <row r="180">
          <cell r="A180" t="str">
            <v>ZF01543122</v>
          </cell>
          <cell r="B180">
            <v>2015</v>
          </cell>
          <cell r="C180" t="str">
            <v>ZF01543122</v>
          </cell>
          <cell r="D180" t="str">
            <v xml:space="preserve">FORNITURA materiale per reintegro cassette P.S. </v>
          </cell>
          <cell r="E180" t="str">
            <v>AMM.NE COM.LE DI VERBANIA</v>
          </cell>
          <cell r="F180">
            <v>200</v>
          </cell>
        </row>
        <row r="181">
          <cell r="A181" t="str">
            <v>Z261548DC2</v>
          </cell>
          <cell r="B181">
            <v>2015</v>
          </cell>
          <cell r="C181" t="str">
            <v>Z261548DC2</v>
          </cell>
          <cell r="D181" t="str">
            <v>SERVIZIO temporaneo trasporto rifiuti imballaggi in plastica</v>
          </cell>
          <cell r="E181" t="str">
            <v>La Nettatutto S.r.l.</v>
          </cell>
          <cell r="F181">
            <v>39960</v>
          </cell>
        </row>
        <row r="182">
          <cell r="A182" t="str">
            <v>Z5D156337A</v>
          </cell>
          <cell r="B182">
            <v>2015</v>
          </cell>
          <cell r="C182" t="str">
            <v>Z5D156337A</v>
          </cell>
          <cell r="D182" t="str">
            <v xml:space="preserve">FORNITURA pesa a ponte modulare per impianto Domodossola </v>
          </cell>
          <cell r="E182" t="str">
            <v xml:space="preserve">SOCIETA' COOPERATIVA BILANCIAI </v>
          </cell>
          <cell r="F182">
            <v>20000</v>
          </cell>
        </row>
        <row r="183">
          <cell r="A183" t="str">
            <v>ZAB156DC8D</v>
          </cell>
          <cell r="B183">
            <v>2015</v>
          </cell>
          <cell r="C183" t="str">
            <v>ZAB156DC8D</v>
          </cell>
          <cell r="D183" t="str">
            <v>SERVIZIO visite straordinarie tossicodipendenze</v>
          </cell>
          <cell r="E183" t="str">
            <v>ASL V.C.O.</v>
          </cell>
          <cell r="F183">
            <v>2080</v>
          </cell>
        </row>
        <row r="184">
          <cell r="A184" t="str">
            <v>ZC81570C91</v>
          </cell>
          <cell r="B184">
            <v>2015</v>
          </cell>
          <cell r="C184" t="str">
            <v>ZC81570C91</v>
          </cell>
          <cell r="D184" t="str">
            <v>FORNITURA integrativa sacchi per raccolta rifiuti anno 2015</v>
          </cell>
          <cell r="E184" t="str">
            <v>PLASTITALIA SRL</v>
          </cell>
          <cell r="F184">
            <v>39440</v>
          </cell>
        </row>
        <row r="185">
          <cell r="A185" t="str">
            <v>ZD71575152</v>
          </cell>
          <cell r="B185">
            <v>2015</v>
          </cell>
          <cell r="C185" t="str">
            <v>ZD71575152</v>
          </cell>
          <cell r="D185" t="str">
            <v>SERVIZIO noleggio spazzatrice</v>
          </cell>
          <cell r="E185" t="str">
            <v>FAIP SRL</v>
          </cell>
          <cell r="F185">
            <v>18000</v>
          </cell>
        </row>
        <row r="186">
          <cell r="A186" t="str">
            <v>6342246AF5</v>
          </cell>
          <cell r="B186">
            <v>2015</v>
          </cell>
          <cell r="C186" t="str">
            <v>6342246AF5</v>
          </cell>
          <cell r="D186" t="str">
            <v>SERVIZIO smaltimento RUI presso Polo Tecnologico di Cavaglià</v>
          </cell>
          <cell r="E186" t="str">
            <v>A.S.R.A.B. S.p.A.</v>
          </cell>
          <cell r="F186">
            <v>8230000</v>
          </cell>
        </row>
        <row r="187">
          <cell r="A187" t="str">
            <v>Z9F15886C3</v>
          </cell>
          <cell r="B187">
            <v>2015</v>
          </cell>
          <cell r="C187" t="str">
            <v>Z9F15886C3</v>
          </cell>
          <cell r="D187" t="str">
            <v xml:space="preserve">SERVIZIO di progettazione per realizzazione di nuovo centro per la raccolta differenziata - Mergozzo </v>
          </cell>
          <cell r="E187" t="str">
            <v>ZIMATEC Studio associato di ingegneria e Ing. Franco Colombo</v>
          </cell>
          <cell r="F187">
            <v>39900</v>
          </cell>
        </row>
        <row r="188">
          <cell r="A188" t="str">
            <v>Z8B158A1BA</v>
          </cell>
          <cell r="B188">
            <v>2015</v>
          </cell>
          <cell r="C188" t="str">
            <v>Z8B158A1BA</v>
          </cell>
          <cell r="D188" t="str">
            <v>SERVIZIO Responsabile Tecnico ANGA</v>
          </cell>
          <cell r="E188" t="str">
            <v>PRODOTTO AMBIENTE DI ING.MASSARA R.</v>
          </cell>
          <cell r="F188">
            <v>3120</v>
          </cell>
        </row>
        <row r="189">
          <cell r="A189" t="str">
            <v>Z5E15A4FCA</v>
          </cell>
          <cell r="B189">
            <v>2015</v>
          </cell>
          <cell r="C189" t="str">
            <v>Z5E15A4FCA</v>
          </cell>
          <cell r="D189" t="str">
            <v>SERVIZIO di manutenzione programmata e assistenza carro ponte Mergozzo</v>
          </cell>
          <cell r="E189" t="str">
            <v>Trevolution Service S.r.l.</v>
          </cell>
          <cell r="F189">
            <v>5000</v>
          </cell>
        </row>
        <row r="190">
          <cell r="A190" t="str">
            <v>Z8815AB550</v>
          </cell>
          <cell r="B190">
            <v>2015</v>
          </cell>
          <cell r="C190" t="str">
            <v>Z8815AB550</v>
          </cell>
          <cell r="D190" t="str">
            <v xml:space="preserve">SERVIZIO di noleggio veicolo per la raccolta rifiuti urbani </v>
          </cell>
          <cell r="E190" t="str">
            <v xml:space="preserve">VRENT S.r.l. </v>
          </cell>
          <cell r="F190">
            <v>21000</v>
          </cell>
        </row>
        <row r="191">
          <cell r="A191" t="str">
            <v>Z3715ACB9A</v>
          </cell>
          <cell r="B191">
            <v>2015</v>
          </cell>
          <cell r="C191" t="str">
            <v>Z3715ACB9A</v>
          </cell>
          <cell r="D191" t="str">
            <v>SERVIZIO manutenzione software gestione discarica</v>
          </cell>
          <cell r="E191" t="str">
            <v>INGEN SRL</v>
          </cell>
          <cell r="F191">
            <v>2640</v>
          </cell>
        </row>
        <row r="192">
          <cell r="A192" t="str">
            <v>Z1415AE381</v>
          </cell>
          <cell r="B192">
            <v>2015</v>
          </cell>
          <cell r="C192" t="str">
            <v>Z1415AE381</v>
          </cell>
          <cell r="D192" t="str">
            <v>FORNITURA materiale per manutenzioni</v>
          </cell>
          <cell r="E192" t="str">
            <v xml:space="preserve">R.T.M. SNC DI RUSCHETTI T. &amp; C. </v>
          </cell>
          <cell r="F192">
            <v>500</v>
          </cell>
        </row>
        <row r="193">
          <cell r="A193" t="str">
            <v>Z0D15B1A7C</v>
          </cell>
          <cell r="B193">
            <v>2015</v>
          </cell>
          <cell r="C193" t="str">
            <v>Z0D15B1A7C</v>
          </cell>
          <cell r="D193" t="str">
            <v>SERVIZIO gestione sacco conforme Baveno</v>
          </cell>
          <cell r="E193" t="str">
            <v>COOPERATIVA SOCIALE RISORSE SRL</v>
          </cell>
          <cell r="F193">
            <v>4700</v>
          </cell>
        </row>
        <row r="194">
          <cell r="A194" t="str">
            <v>Z8E15B996B</v>
          </cell>
          <cell r="B194">
            <v>2015</v>
          </cell>
          <cell r="C194" t="str">
            <v>Z8E15B996B</v>
          </cell>
          <cell r="D194" t="str">
            <v>SERVIZIO conservazione digitale fatture elettroniche</v>
          </cell>
          <cell r="E194" t="str">
            <v>SIA SPA</v>
          </cell>
          <cell r="F194">
            <v>391.4</v>
          </cell>
        </row>
        <row r="195">
          <cell r="A195" t="str">
            <v>Z5C15B9BA1</v>
          </cell>
          <cell r="B195">
            <v>2015</v>
          </cell>
          <cell r="C195" t="str">
            <v>Z5C15B9BA1</v>
          </cell>
          <cell r="D195" t="str">
            <v>SERVIZIO estione e conservazione digitale fatture elettroniche</v>
          </cell>
          <cell r="E195" t="str">
            <v>BANCA NAZIONALE DEL LAVORO SPA</v>
          </cell>
          <cell r="F195">
            <v>2154.1</v>
          </cell>
        </row>
        <row r="196">
          <cell r="A196" t="str">
            <v>Z6815C0AB7</v>
          </cell>
          <cell r="B196">
            <v>2015</v>
          </cell>
          <cell r="C196" t="str">
            <v>Z6815C0AB7</v>
          </cell>
          <cell r="D196" t="str">
            <v xml:space="preserve">FORNITURA bacini di contenimento per impianto Mergozzo </v>
          </cell>
          <cell r="E196" t="str">
            <v>CONSULPROGETT SRL</v>
          </cell>
          <cell r="F196">
            <v>1600</v>
          </cell>
        </row>
        <row r="197">
          <cell r="A197" t="str">
            <v>Z4615CFD88</v>
          </cell>
          <cell r="B197">
            <v>2015</v>
          </cell>
          <cell r="C197" t="str">
            <v>Z4615CFD88</v>
          </cell>
          <cell r="D197" t="str">
            <v>SERVIZIO di taratura biennale Dinamometro professionale PRO-X</v>
          </cell>
          <cell r="E197" t="str">
            <v>C.I.E. Centro italiano di ergonomia srl</v>
          </cell>
          <cell r="F197">
            <v>285</v>
          </cell>
        </row>
        <row r="198">
          <cell r="A198" t="str">
            <v>ZE815D0004</v>
          </cell>
          <cell r="B198">
            <v>2015</v>
          </cell>
          <cell r="C198" t="str">
            <v>ZE815D0004</v>
          </cell>
          <cell r="D198" t="str">
            <v>SERVIZIO noleggio bombole per saldatura officina</v>
          </cell>
          <cell r="E198" t="str">
            <v>ARGOS S.A.S.</v>
          </cell>
          <cell r="F198">
            <v>250</v>
          </cell>
        </row>
        <row r="199">
          <cell r="A199" t="str">
            <v>Z5B15D0040</v>
          </cell>
          <cell r="B199">
            <v>2015</v>
          </cell>
          <cell r="C199" t="str">
            <v>Z5B15D0040</v>
          </cell>
          <cell r="D199" t="str">
            <v>SERVIZI manutentivi elettrici per fabbricato sede Verbania ed aree</v>
          </cell>
          <cell r="E199" t="str">
            <v>IMPIANTI ELETTRICI GAGLIARDI S.N.C.</v>
          </cell>
          <cell r="F199">
            <v>1400</v>
          </cell>
        </row>
        <row r="200">
          <cell r="A200" t="str">
            <v>Z0315D010B</v>
          </cell>
          <cell r="B200">
            <v>2015</v>
          </cell>
          <cell r="C200" t="str">
            <v>Z0315D010B</v>
          </cell>
          <cell r="D200" t="str">
            <v>FORNITURA norme UNI</v>
          </cell>
          <cell r="E200" t="str">
            <v>ENTE NAZIONALE DI UNIFICAZIONE</v>
          </cell>
          <cell r="F200">
            <v>185</v>
          </cell>
        </row>
        <row r="201">
          <cell r="A201" t="str">
            <v>ZF415D7ADE</v>
          </cell>
          <cell r="B201">
            <v>2015</v>
          </cell>
          <cell r="C201" t="str">
            <v>ZF415D7ADE</v>
          </cell>
          <cell r="D201" t="str">
            <v xml:space="preserve">FORNITURA filo cotto nero per presse imballatrici </v>
          </cell>
          <cell r="E201" t="str">
            <v>METALLURGICA BRANCHETTI SRL</v>
          </cell>
          <cell r="F201">
            <v>16516.599999999999</v>
          </cell>
        </row>
        <row r="202">
          <cell r="A202" t="str">
            <v>Z3B15DAFF4</v>
          </cell>
          <cell r="B202">
            <v>2015</v>
          </cell>
          <cell r="C202" t="str">
            <v>Z3B15DAFF4</v>
          </cell>
          <cell r="D202" t="str">
            <v>FORNITURA olio motore per magazzino e impianti</v>
          </cell>
          <cell r="E202" t="str">
            <v>PAKELO MOTOR OIL S.R.L.</v>
          </cell>
          <cell r="F202">
            <v>1870</v>
          </cell>
        </row>
        <row r="203">
          <cell r="A203" t="str">
            <v>Z6015E4A0E</v>
          </cell>
          <cell r="B203">
            <v>2015</v>
          </cell>
          <cell r="C203" t="str">
            <v>Z6015E4A0E</v>
          </cell>
          <cell r="D203" t="str">
            <v>SERVIZIO coordinatore sicurezza lavori di Levo-Stresa</v>
          </cell>
          <cell r="E203" t="str">
            <v>TADINI GIANNI</v>
          </cell>
          <cell r="F203">
            <v>832</v>
          </cell>
        </row>
        <row r="204">
          <cell r="A204" t="str">
            <v>Z6615EA9CC</v>
          </cell>
          <cell r="B204">
            <v>2015</v>
          </cell>
          <cell r="C204" t="str">
            <v>Z6615EA9CC</v>
          </cell>
          <cell r="D204" t="str">
            <v>FORNITURA calzature invernali antinfortunistiche</v>
          </cell>
          <cell r="E204" t="str">
            <v>ST PROTECT SPA</v>
          </cell>
          <cell r="F204">
            <v>8830</v>
          </cell>
        </row>
        <row r="205">
          <cell r="A205" t="str">
            <v>ZD315F9127</v>
          </cell>
          <cell r="B205">
            <v>2015</v>
          </cell>
          <cell r="C205" t="str">
            <v>ZD315F9127</v>
          </cell>
          <cell r="D205" t="str">
            <v>FORNITURA formulari e registri rifiuti per impianti</v>
          </cell>
          <cell r="E205" t="str">
            <v>MONDIAL MODULI S.R.L.</v>
          </cell>
          <cell r="F205">
            <v>848</v>
          </cell>
        </row>
        <row r="206">
          <cell r="A206" t="str">
            <v>Z671600B0</v>
          </cell>
          <cell r="B206">
            <v>2015</v>
          </cell>
          <cell r="C206" t="str">
            <v>Z671600B0</v>
          </cell>
          <cell r="D206" t="str">
            <v>SERVIZIO di coordinamento della sicurezza per lavori di realizzazione impianto condizionamento</v>
          </cell>
          <cell r="E206" t="str">
            <v>DIDO ING. FABRIZIO</v>
          </cell>
          <cell r="F206">
            <v>1660</v>
          </cell>
        </row>
        <row r="207">
          <cell r="A207" t="str">
            <v>Z2A160F889</v>
          </cell>
          <cell r="B207">
            <v>2015</v>
          </cell>
          <cell r="C207" t="str">
            <v>Z2A160F889</v>
          </cell>
          <cell r="D207" t="str">
            <v>SERVIZIO di noleggio strutture prefabbricate a Stresa</v>
          </cell>
          <cell r="E207" t="str">
            <v>TECNIFOR S.p.A.</v>
          </cell>
          <cell r="F207">
            <v>960</v>
          </cell>
        </row>
        <row r="208">
          <cell r="A208" t="str">
            <v>Z21161D5A8</v>
          </cell>
          <cell r="B208">
            <v>2015</v>
          </cell>
          <cell r="C208" t="str">
            <v>Z21161D5A8</v>
          </cell>
          <cell r="D208" t="str">
            <v>SERVIZIO di manutenzione frontone capannone carta</v>
          </cell>
          <cell r="E208" t="str">
            <v>CANTONI ROBERTO</v>
          </cell>
          <cell r="F208">
            <v>2200</v>
          </cell>
        </row>
        <row r="209">
          <cell r="A209" t="str">
            <v>Z9816229B2</v>
          </cell>
          <cell r="B209">
            <v>2015</v>
          </cell>
          <cell r="C209" t="str">
            <v>Z9816229B2</v>
          </cell>
          <cell r="D209" t="str">
            <v>FORNITURA strutture prefabbricate a Stresa e Domodossola</v>
          </cell>
          <cell r="E209" t="str">
            <v>F.A.E. S.p.A.</v>
          </cell>
          <cell r="F209">
            <v>25400</v>
          </cell>
        </row>
        <row r="210">
          <cell r="A210" t="str">
            <v>Z101628385</v>
          </cell>
          <cell r="B210">
            <v>2015</v>
          </cell>
          <cell r="C210" t="str">
            <v>Z101628385</v>
          </cell>
          <cell r="D210" t="str">
            <v>SERVIZIO misurazioni con fonometro in discarica</v>
          </cell>
          <cell r="E210" t="str">
            <v>TADINI GEOM. CARLO</v>
          </cell>
          <cell r="F210">
            <v>1260</v>
          </cell>
        </row>
        <row r="211">
          <cell r="A211" t="str">
            <v>Z0A162FC76</v>
          </cell>
          <cell r="B211">
            <v>2015</v>
          </cell>
          <cell r="C211" t="str">
            <v>Z0A162FC76</v>
          </cell>
          <cell r="D211" t="str">
            <v>FORNITURA con riscatto strutture prefabbricate a Stresa</v>
          </cell>
          <cell r="E211" t="str">
            <v>TECNIFOR S.p.A.</v>
          </cell>
          <cell r="F211">
            <v>19700</v>
          </cell>
        </row>
        <row r="212">
          <cell r="A212" t="str">
            <v>ZBB163BB51</v>
          </cell>
          <cell r="B212">
            <v>2015</v>
          </cell>
          <cell r="C212" t="str">
            <v>ZBB163BB51</v>
          </cell>
          <cell r="D212" t="str">
            <v>SERVIZIO di trasporto e smaltimento C.E.R. 20 01 27*</v>
          </cell>
          <cell r="E212" t="str">
            <v>TRAMONTO ANTONIO S.R.L.</v>
          </cell>
          <cell r="F212">
            <v>20633.599999999999</v>
          </cell>
        </row>
        <row r="213">
          <cell r="A213" t="str">
            <v>Z51165BA01</v>
          </cell>
          <cell r="B213">
            <v>2015</v>
          </cell>
          <cell r="C213" t="str">
            <v>Z51165BA01</v>
          </cell>
          <cell r="D213" t="str">
            <v>FORNITURA inerti per strada di Regione Nosere Domodossola</v>
          </cell>
          <cell r="E213" t="str">
            <v>FRUA CAV. MARIO SPA</v>
          </cell>
          <cell r="F213">
            <v>350</v>
          </cell>
        </row>
        <row r="214">
          <cell r="A214" t="str">
            <v>6425445CF1</v>
          </cell>
          <cell r="B214">
            <v>2015</v>
          </cell>
          <cell r="C214" t="str">
            <v>6425445CF1</v>
          </cell>
          <cell r="D214" t="str">
            <v>SERVIZI DI TRASPORTO RIFIUTI DERIVANTI DALLA RACCOLTA DIFFERENZIATA DEL LEGNO C.E.R. 20 01 38 e 15 01 03</v>
          </cell>
          <cell r="E214" t="str">
            <v>La Nettatutto S.r.l.</v>
          </cell>
          <cell r="F214">
            <v>202500</v>
          </cell>
        </row>
        <row r="215">
          <cell r="A215" t="str">
            <v>643355625D</v>
          </cell>
          <cell r="B215">
            <v>2015</v>
          </cell>
          <cell r="C215" t="str">
            <v>643355625D</v>
          </cell>
          <cell r="D215" t="str">
            <v>SERVIZIO DI TRASPORTO E AVVIO A RECUPERO RIFIUTI DERIVANTI DALLO SPAZZAMENTO STRADALE - C.E.R. 20 03 03</v>
          </cell>
          <cell r="E215" t="str">
            <v>La Nettatutto S.r.l.</v>
          </cell>
          <cell r="F215">
            <v>81180</v>
          </cell>
        </row>
        <row r="216">
          <cell r="A216" t="str">
            <v>Z9516971BD</v>
          </cell>
          <cell r="B216">
            <v>2015</v>
          </cell>
          <cell r="C216" t="str">
            <v>Z9516971BD</v>
          </cell>
          <cell r="D216" t="str">
            <v>SERVIZIO di coordinamento della sicurezza per lavori di costruzione nuovo impianto pesatura Domodossola</v>
          </cell>
          <cell r="E216" t="str">
            <v>Arch. Roberta ROSSI</v>
          </cell>
          <cell r="F216">
            <v>1664</v>
          </cell>
        </row>
        <row r="217">
          <cell r="A217" t="str">
            <v>ZC2169750B</v>
          </cell>
          <cell r="B217">
            <v>2015</v>
          </cell>
          <cell r="C217" t="str">
            <v>ZC2169750B</v>
          </cell>
          <cell r="D217" t="str">
            <v>SERVIZIO di progettazione e direzione lavori per intervento di costruzione nuovo impianto pesatura Domodossola</v>
          </cell>
          <cell r="E217" t="str">
            <v>Geom. Gianfranca BLARDONE</v>
          </cell>
          <cell r="F217">
            <v>3675</v>
          </cell>
        </row>
        <row r="218">
          <cell r="A218" t="str">
            <v>ZB81697E1D</v>
          </cell>
          <cell r="B218">
            <v>2015</v>
          </cell>
          <cell r="C218" t="str">
            <v>ZB81697E1D</v>
          </cell>
          <cell r="D218" t="str">
            <v xml:space="preserve">SERVIZIO di progettazione antincendio e adeguamento CPI impianto Mergozzo </v>
          </cell>
          <cell r="E218" t="str">
            <v>ing. Roberto RUSPA</v>
          </cell>
          <cell r="F218">
            <v>5200</v>
          </cell>
        </row>
        <row r="219">
          <cell r="A219" t="str">
            <v>Z8016A0AEA</v>
          </cell>
          <cell r="B219">
            <v>2015</v>
          </cell>
          <cell r="C219" t="str">
            <v>Z8016A0AEA</v>
          </cell>
          <cell r="D219" t="str">
            <v>SERVIZIO di manutenzione compressori discarica</v>
          </cell>
          <cell r="E219" t="str">
            <v>BLU AIR SRL</v>
          </cell>
          <cell r="F219">
            <v>600</v>
          </cell>
        </row>
        <row r="220">
          <cell r="A220" t="str">
            <v>Z4816AD57C</v>
          </cell>
          <cell r="B220">
            <v>2015</v>
          </cell>
          <cell r="C220" t="str">
            <v>Z4816AD57C</v>
          </cell>
          <cell r="D220" t="str">
            <v>SERVIZI di analisi cliniche di laboratorio ai sensi del D.lgs. 81/2008</v>
          </cell>
          <cell r="E220" t="str">
            <v>C.D.C. Centro Polispecialistico Privato</v>
          </cell>
          <cell r="F220">
            <v>35000</v>
          </cell>
        </row>
        <row r="221">
          <cell r="A221" t="str">
            <v>Z4C16C31A6</v>
          </cell>
          <cell r="B221">
            <v>2015</v>
          </cell>
          <cell r="C221" t="str">
            <v>Z4C16C31A6</v>
          </cell>
          <cell r="D221" t="str">
            <v>SERVIZIO recupero mezzi raccolta</v>
          </cell>
          <cell r="E221" t="str">
            <v>CARROZZERIA F.LLI MAZZI S.N.C.</v>
          </cell>
          <cell r="F221">
            <v>136</v>
          </cell>
        </row>
        <row r="222">
          <cell r="A222" t="str">
            <v>ZF416C31D4</v>
          </cell>
          <cell r="B222">
            <v>2015</v>
          </cell>
          <cell r="C222" t="str">
            <v>ZF416C31D4</v>
          </cell>
          <cell r="D222" t="str">
            <v>SERVIZIO manutenzione caldaie c/o sede Villadossola</v>
          </cell>
          <cell r="E222" t="str">
            <v>BACCARO S.N.C. DI BACCARO SIMONE &amp; C.</v>
          </cell>
          <cell r="F222">
            <v>900</v>
          </cell>
        </row>
        <row r="223">
          <cell r="A223" t="str">
            <v>64514332EE</v>
          </cell>
          <cell r="B223">
            <v>2015</v>
          </cell>
          <cell r="C223" t="str">
            <v>64514332EE</v>
          </cell>
          <cell r="D223" t="str">
            <v>FORNITURA SACCHI IN MATER BI PER LA RACCOLTA DOMICILIARE DEI RIFIUTI URBANI</v>
          </cell>
          <cell r="E223" t="str">
            <v>Eco Pack s.r.l.</v>
          </cell>
          <cell r="F223">
            <v>84000</v>
          </cell>
        </row>
        <row r="224">
          <cell r="A224" t="str">
            <v>Z8116D546D</v>
          </cell>
          <cell r="B224">
            <v>2015</v>
          </cell>
          <cell r="C224" t="str">
            <v>Z8116D546D</v>
          </cell>
          <cell r="D224" t="str">
            <v>FORNITURA duplicati certificazioni CE</v>
          </cell>
          <cell r="E224" t="str">
            <v>ROSSI OLEODINAMICA S.R.L.</v>
          </cell>
          <cell r="F224">
            <v>400</v>
          </cell>
        </row>
        <row r="225">
          <cell r="A225" t="str">
            <v>Z9A16E08B5</v>
          </cell>
          <cell r="B225">
            <v>2015</v>
          </cell>
          <cell r="C225" t="str">
            <v>Z9A16E08B5</v>
          </cell>
          <cell r="D225" t="str">
            <v>SERVIZI di progettazione preliminare e studio di fattibilità impianto selezione plastica</v>
          </cell>
          <cell r="E225" t="str">
            <v>VARTEMA S.r.l.</v>
          </cell>
          <cell r="F225">
            <v>11000</v>
          </cell>
        </row>
        <row r="226">
          <cell r="A226" t="str">
            <v>ZD916F4F84</v>
          </cell>
          <cell r="B226">
            <v>2015</v>
          </cell>
          <cell r="C226" t="str">
            <v>ZD916F4F84</v>
          </cell>
          <cell r="D226" t="str">
            <v>SERVIZIO per redazione relazione geologica intervento nuovo peso impianto Domodossola</v>
          </cell>
          <cell r="E226" t="str">
            <v>Geologo Anna MONTALTO</v>
          </cell>
          <cell r="F226">
            <v>816</v>
          </cell>
        </row>
        <row r="227">
          <cell r="A227" t="str">
            <v>Z0017055A4</v>
          </cell>
          <cell r="B227">
            <v>2015</v>
          </cell>
          <cell r="C227" t="str">
            <v>Z0017055A4</v>
          </cell>
          <cell r="D227" t="str">
            <v>SERVIZIO di spurgo e pulizia caditoie stradali Domodossola</v>
          </cell>
          <cell r="E227" t="str">
            <v>IL SOGNO SOCIETA'  COOP.SOCIALE ONLUS</v>
          </cell>
          <cell r="F227">
            <v>21000</v>
          </cell>
        </row>
        <row r="228">
          <cell r="A228" t="str">
            <v>Z64171F9C3</v>
          </cell>
          <cell r="B228">
            <v>2015</v>
          </cell>
          <cell r="C228" t="str">
            <v>Z64171F9C3</v>
          </cell>
          <cell r="D228" t="str">
            <v xml:space="preserve">FORNITURA cesti natalizi per personale aziendale </v>
          </cell>
          <cell r="E228" t="str">
            <v>VILLA GUELFA S.R.L.</v>
          </cell>
          <cell r="F228">
            <v>3082</v>
          </cell>
        </row>
        <row r="229">
          <cell r="A229" t="str">
            <v>Z54172061E</v>
          </cell>
          <cell r="B229">
            <v>2015</v>
          </cell>
          <cell r="C229" t="str">
            <v>Z54172061E</v>
          </cell>
          <cell r="D229" t="str">
            <v>SERVIZI amministrativi per demolizione veicoli</v>
          </cell>
          <cell r="E229" t="str">
            <v>B. &amp; B. AUTODEMOLIZIONI-AUTOTRASP. SNC</v>
          </cell>
          <cell r="F229">
            <v>400</v>
          </cell>
        </row>
        <row r="230">
          <cell r="A230" t="str">
            <v>ZA917390A0</v>
          </cell>
          <cell r="B230">
            <v>2015</v>
          </cell>
          <cell r="C230" t="str">
            <v>ZA917390A0</v>
          </cell>
          <cell r="D230" t="str">
            <v>SERVIZIO Manutenzione meccanica mezzi in garanzia</v>
          </cell>
          <cell r="E230" t="str">
            <v>TECNOCAR GARAGE</v>
          </cell>
          <cell r="F230">
            <v>2000</v>
          </cell>
        </row>
        <row r="231">
          <cell r="A231" t="str">
            <v>Z3C175053D</v>
          </cell>
          <cell r="B231">
            <v>2015</v>
          </cell>
          <cell r="C231" t="str">
            <v>Z3C175053D</v>
          </cell>
          <cell r="D231" t="str">
            <v xml:space="preserve">SERVIZI di postalizzazione per attivazione nuovi servizi di raccolta domiciliare </v>
          </cell>
          <cell r="E231" t="str">
            <v>POSTE ITALIANE S.P.A.</v>
          </cell>
          <cell r="F231">
            <v>650</v>
          </cell>
        </row>
        <row r="232">
          <cell r="A232" t="str">
            <v>649183715E</v>
          </cell>
          <cell r="B232">
            <v>2015</v>
          </cell>
          <cell r="C232" t="str">
            <v>649183715E</v>
          </cell>
          <cell r="D232" t="str">
            <v>FORNITURA SACCHI PER LA RACCOLTA DOMICILIARE DEI RIFIUTI URBANI LOTTO 1 SACCHI BIANCHI</v>
          </cell>
          <cell r="E232" t="str">
            <v>PLASTITALIA SRL</v>
          </cell>
          <cell r="F232">
            <v>72000</v>
          </cell>
        </row>
        <row r="233">
          <cell r="A233" t="str">
            <v>64918636D1</v>
          </cell>
          <cell r="B233">
            <v>2015</v>
          </cell>
          <cell r="C233" t="str">
            <v>64918636D1</v>
          </cell>
          <cell r="D233" t="str">
            <v>FORNITURA SACCHI PER LA RACCOLTA DOMICILIARE DEI RIFIUTI URBANI LOTTO 2 SACCHI ROSSI</v>
          </cell>
          <cell r="E233" t="str">
            <v>Cattaneo Plast s.r.l.</v>
          </cell>
          <cell r="F233">
            <v>125000</v>
          </cell>
        </row>
        <row r="234">
          <cell r="A234" t="str">
            <v>ZC1175A0B4</v>
          </cell>
          <cell r="B234">
            <v>2015</v>
          </cell>
          <cell r="C234" t="str">
            <v>ZC1175A0B4</v>
          </cell>
          <cell r="D234" t="str">
            <v>FORNITURA sacchi per raccolta rifiuti anno 2015</v>
          </cell>
          <cell r="E234" t="str">
            <v>PLASTITALIA SRL</v>
          </cell>
          <cell r="F234">
            <v>18690</v>
          </cell>
        </row>
        <row r="235">
          <cell r="A235" t="str">
            <v>Z541769DB3</v>
          </cell>
          <cell r="B235">
            <v>2015</v>
          </cell>
          <cell r="C235" t="str">
            <v>Z541769DB3</v>
          </cell>
          <cell r="D235" t="str">
            <v>SERVIZIO implementazione centralino</v>
          </cell>
          <cell r="E235" t="str">
            <v>ROXTEL SRL</v>
          </cell>
          <cell r="F235">
            <v>565</v>
          </cell>
        </row>
        <row r="236">
          <cell r="A236" t="str">
            <v>65022778B8</v>
          </cell>
          <cell r="B236">
            <v>2015</v>
          </cell>
          <cell r="C236" t="str">
            <v>65022778B8</v>
          </cell>
          <cell r="D236" t="str">
            <v>FORNITURA VEICOLO COMPATTATORE A CARICAMENTO POSTERIORE CON GRU USATO PER SERVIZI DI RACCOLTA</v>
          </cell>
          <cell r="E236" t="str">
            <v>GORENT SPA</v>
          </cell>
          <cell r="F236">
            <v>126010</v>
          </cell>
        </row>
        <row r="237">
          <cell r="A237" t="str">
            <v xml:space="preserve">ZE21775901 </v>
          </cell>
          <cell r="B237">
            <v>2015</v>
          </cell>
          <cell r="C237" t="str">
            <v xml:space="preserve">ZE21775901 </v>
          </cell>
          <cell r="D237" t="str">
            <v>FORNITURA radio ricetrasmittenti</v>
          </cell>
          <cell r="E237" t="str">
            <v>TELECOMUNICAZIONI RADAR SRL</v>
          </cell>
          <cell r="F237">
            <v>634</v>
          </cell>
        </row>
        <row r="238">
          <cell r="A238" t="str">
            <v>ZE31775946</v>
          </cell>
          <cell r="B238">
            <v>2015</v>
          </cell>
          <cell r="C238" t="str">
            <v>ZE31775946</v>
          </cell>
          <cell r="D238" t="str">
            <v>FORNITURA radio per trattori stradali</v>
          </cell>
          <cell r="E238" t="str">
            <v>SPECIAL CAR SNC DI BIONDO FRANCESCO &amp; C.</v>
          </cell>
          <cell r="F238">
            <v>646</v>
          </cell>
        </row>
        <row r="239">
          <cell r="A239" t="str">
            <v>Z8E17759E5</v>
          </cell>
          <cell r="B239">
            <v>2015</v>
          </cell>
          <cell r="C239" t="str">
            <v>Z8E17759E5</v>
          </cell>
          <cell r="D239" t="str">
            <v>FORNITURA pezzi ricambio per riparazioni</v>
          </cell>
          <cell r="E239" t="str">
            <v>ASWM SRL</v>
          </cell>
          <cell r="F239">
            <v>1239</v>
          </cell>
        </row>
        <row r="240">
          <cell r="A240" t="str">
            <v>ZB41775A55</v>
          </cell>
          <cell r="B240">
            <v>2015</v>
          </cell>
          <cell r="C240" t="str">
            <v>ZB41775A55</v>
          </cell>
          <cell r="D240" t="str">
            <v>SERVIZIO manutenzione gruppo produzione aria strumenti</v>
          </cell>
          <cell r="E240" t="str">
            <v>ASWM s.r.l.</v>
          </cell>
          <cell r="F240">
            <v>485</v>
          </cell>
        </row>
        <row r="241">
          <cell r="A241" t="str">
            <v>651458666E</v>
          </cell>
          <cell r="B241">
            <v>2015</v>
          </cell>
          <cell r="C241" t="str">
            <v>651458666E</v>
          </cell>
          <cell r="D241" t="str">
            <v>FORNITURA di carburante mediante fuel card</v>
          </cell>
          <cell r="E241" t="str">
            <v>KUWAIT PETROLEUM ITALIA SPA</v>
          </cell>
          <cell r="F241">
            <v>2070000</v>
          </cell>
        </row>
        <row r="242">
          <cell r="A242" t="str">
            <v>ZC11790D3E</v>
          </cell>
          <cell r="B242">
            <v>2015</v>
          </cell>
          <cell r="C242" t="str">
            <v>ZC11790D3E</v>
          </cell>
          <cell r="D242" t="str">
            <v>SERVIZIO pulizia serbatoio distributore gasolio</v>
          </cell>
          <cell r="E242" t="str">
            <v>BRUGO PIER ANTONIO SRL</v>
          </cell>
          <cell r="F242">
            <v>1680</v>
          </cell>
        </row>
        <row r="243">
          <cell r="A243" t="str">
            <v>Z121794310</v>
          </cell>
          <cell r="B243">
            <v>2015</v>
          </cell>
          <cell r="C243" t="str">
            <v>Z121794310</v>
          </cell>
          <cell r="D243" t="str">
            <v>FORNITURA pneumatici a scorta per trattori stradali</v>
          </cell>
          <cell r="E243" t="str">
            <v>VCO GOMME SNC DI TABARINI G.M.F.</v>
          </cell>
          <cell r="F243">
            <v>2997</v>
          </cell>
        </row>
        <row r="244">
          <cell r="A244" t="str">
            <v>Z7F17946F3</v>
          </cell>
          <cell r="B244">
            <v>2015</v>
          </cell>
          <cell r="C244" t="str">
            <v>Z7F17946F3</v>
          </cell>
          <cell r="D244" t="str">
            <v>SERVIZIO manutenzione idropulitrice</v>
          </cell>
          <cell r="E244" t="str">
            <v>JANNI &amp; CESCHI S.R.L.</v>
          </cell>
          <cell r="F244">
            <v>500</v>
          </cell>
        </row>
        <row r="245">
          <cell r="A245" t="str">
            <v>ZFA17BB949</v>
          </cell>
          <cell r="B245">
            <v>2015</v>
          </cell>
          <cell r="C245" t="str">
            <v>ZFA17BB949</v>
          </cell>
          <cell r="D245" t="str">
            <v>FORNITURA sacchi neri per cestini e spazzamento</v>
          </cell>
          <cell r="E245" t="str">
            <v>Cattaneo Plast s.r.l.</v>
          </cell>
          <cell r="F245">
            <v>8300</v>
          </cell>
        </row>
        <row r="246">
          <cell r="A246" t="str">
            <v>Z4917CC063</v>
          </cell>
          <cell r="B246">
            <v>2015</v>
          </cell>
          <cell r="C246" t="str">
            <v>Z4917CC063</v>
          </cell>
          <cell r="D246" t="str">
            <v>FORNITURA attuatore pneumatico per Discarica</v>
          </cell>
          <cell r="E246" t="str">
            <v>DBM SRL</v>
          </cell>
          <cell r="F246">
            <v>260</v>
          </cell>
        </row>
        <row r="247">
          <cell r="A247" t="str">
            <v>Z7617D3377</v>
          </cell>
          <cell r="B247">
            <v>2015</v>
          </cell>
          <cell r="C247" t="str">
            <v>Z7617D3377</v>
          </cell>
          <cell r="D247" t="str">
            <v>FORNITURA materiale per manutenzioni pese</v>
          </cell>
          <cell r="E247" t="str">
            <v>CRIVELLI &amp; C. S.N.C.</v>
          </cell>
          <cell r="F247">
            <v>450</v>
          </cell>
        </row>
        <row r="248">
          <cell r="A248" t="str">
            <v>Z5417D8D54</v>
          </cell>
          <cell r="B248">
            <v>2015</v>
          </cell>
          <cell r="C248" t="str">
            <v>Z5417D8D54</v>
          </cell>
          <cell r="D248" t="str">
            <v>SERVIZIO abbonamento rivista "Gazzetta Aste e Appalti 2016"</v>
          </cell>
          <cell r="E248" t="str">
            <v>EDITRICE S.I.F.I.C. S.R.L.</v>
          </cell>
          <cell r="F248">
            <v>1290</v>
          </cell>
        </row>
        <row r="249">
          <cell r="A249" t="str">
            <v>Z3617F97AD</v>
          </cell>
          <cell r="B249">
            <v>2016</v>
          </cell>
          <cell r="C249" t="str">
            <v>Z3617F97AD</v>
          </cell>
          <cell r="D249" t="str">
            <v>FORNITURA stampati per raccolta e amministrazione</v>
          </cell>
          <cell r="E249" t="str">
            <v>TIPOGRAFIA BOLONGARO S.N.C.</v>
          </cell>
          <cell r="F249">
            <v>5682</v>
          </cell>
        </row>
        <row r="250">
          <cell r="A250" t="str">
            <v>Z0418033D2</v>
          </cell>
          <cell r="B250">
            <v>2016</v>
          </cell>
          <cell r="C250" t="str">
            <v>Z0418033D2</v>
          </cell>
          <cell r="D250" t="str">
            <v>SERVIZI assicurativi polizza RC inquinamento - discarica</v>
          </cell>
          <cell r="E250" t="str">
            <v>G.B.S. General Broker Service S.p.A.</v>
          </cell>
          <cell r="F250">
            <v>19050</v>
          </cell>
        </row>
        <row r="251">
          <cell r="A251" t="str">
            <v>Z50180812C</v>
          </cell>
          <cell r="B251">
            <v>2016</v>
          </cell>
          <cell r="C251" t="str">
            <v>Z50180812C</v>
          </cell>
          <cell r="D251" t="str">
            <v>FORNITURA cartelli, adesivi sicurezza, materiale antincentio e primo soccorso</v>
          </cell>
          <cell r="E251" t="str">
            <v>GRAFER S.R.L.</v>
          </cell>
          <cell r="F251">
            <v>8068</v>
          </cell>
        </row>
        <row r="252">
          <cell r="A252" t="str">
            <v>ZA518143AA</v>
          </cell>
          <cell r="B252">
            <v>2016</v>
          </cell>
          <cell r="C252" t="str">
            <v>ZA518143AA</v>
          </cell>
          <cell r="D252" t="str">
            <v>FORNITURA carburante con schede - saldo 2015</v>
          </cell>
          <cell r="E252" t="str">
            <v>MERCANTE IOB SAS DI MERCANTE L. &amp; C.</v>
          </cell>
          <cell r="F252">
            <v>1100</v>
          </cell>
        </row>
        <row r="253">
          <cell r="A253" t="str">
            <v>Z181815E5F</v>
          </cell>
          <cell r="B253">
            <v>2016</v>
          </cell>
          <cell r="C253" t="str">
            <v>Z181815E5F</v>
          </cell>
          <cell r="D253" t="str">
            <v>SERVIZIO di abbonamento in SAAS software gestione paghe</v>
          </cell>
          <cell r="E253" t="str">
            <v>ZUCCHETTI SPA</v>
          </cell>
          <cell r="F253">
            <v>30000</v>
          </cell>
        </row>
        <row r="254">
          <cell r="A254" t="str">
            <v>Z6B181DBB1</v>
          </cell>
          <cell r="B254">
            <v>2016</v>
          </cell>
          <cell r="C254" t="str">
            <v>Z6B181DBB1</v>
          </cell>
          <cell r="D254" t="str">
            <v xml:space="preserve">SERVIZIO di noleggio veicolo per la raccolta rifiuti urbani </v>
          </cell>
          <cell r="E254" t="str">
            <v xml:space="preserve">VRENT S.r.l. </v>
          </cell>
          <cell r="F254">
            <v>13676</v>
          </cell>
        </row>
        <row r="255">
          <cell r="A255" t="str">
            <v>Z8F1822B02</v>
          </cell>
          <cell r="B255">
            <v>2016</v>
          </cell>
          <cell r="C255" t="str">
            <v>Z8F1822B02</v>
          </cell>
          <cell r="D255" t="str">
            <v>FORNITURA materiali vari di consumo - ferramenta</v>
          </cell>
          <cell r="E255" t="str">
            <v>L'HOBBYSTA S.R.L.</v>
          </cell>
          <cell r="F255">
            <v>2308</v>
          </cell>
        </row>
        <row r="256">
          <cell r="A256" t="str">
            <v>Z461822DE2</v>
          </cell>
          <cell r="B256">
            <v>2016</v>
          </cell>
          <cell r="C256" t="str">
            <v>Z461822DE2</v>
          </cell>
          <cell r="D256" t="str">
            <v>FORNITURA materiali vari di consumo - ferramenta</v>
          </cell>
          <cell r="E256" t="str">
            <v>FERR. MOSONI DI MOSONI REMIGIO SRL</v>
          </cell>
          <cell r="F256">
            <v>770</v>
          </cell>
        </row>
        <row r="257">
          <cell r="A257" t="str">
            <v>ZD51822F2B</v>
          </cell>
          <cell r="B257">
            <v>2016</v>
          </cell>
          <cell r="C257" t="str">
            <v>ZD51822F2B</v>
          </cell>
          <cell r="D257" t="str">
            <v>FORNITURA timbri/DDT/registri/materiale consumo</v>
          </cell>
          <cell r="E257" t="str">
            <v>LA TECNICA S.N.C.</v>
          </cell>
          <cell r="F257">
            <v>450</v>
          </cell>
        </row>
        <row r="258">
          <cell r="A258" t="str">
            <v>Z831823194</v>
          </cell>
          <cell r="B258">
            <v>2016</v>
          </cell>
          <cell r="C258" t="str">
            <v>Z831823194</v>
          </cell>
          <cell r="D258" t="str">
            <v>SERVIZIO di spurgo fosse, spurgo e allontanamento acque reflue - sede centri di raccolta e impianti</v>
          </cell>
          <cell r="E258" t="str">
            <v>VCO SPURGHI SCARSETTI CLAUDIO &amp; C. SAS</v>
          </cell>
          <cell r="F258">
            <v>24150</v>
          </cell>
        </row>
        <row r="259">
          <cell r="A259" t="str">
            <v>ZE8182344A</v>
          </cell>
          <cell r="B259">
            <v>2016</v>
          </cell>
          <cell r="C259" t="str">
            <v>ZE8182344A</v>
          </cell>
          <cell r="D259" t="str">
            <v>FORNITURA ricambi e materiale di consumo veicoli</v>
          </cell>
          <cell r="E259" t="str">
            <v>TECNO.AIR S.N.C.</v>
          </cell>
          <cell r="F259">
            <v>250</v>
          </cell>
        </row>
        <row r="260">
          <cell r="A260" t="str">
            <v>Z2F1823569</v>
          </cell>
          <cell r="B260">
            <v>2016</v>
          </cell>
          <cell r="C260" t="str">
            <v>Z2F1823569</v>
          </cell>
          <cell r="D260" t="str">
            <v>FORNITURA pezzi di ricambio attrezzature impianti e mezzi raccolta</v>
          </cell>
          <cell r="E260" t="str">
            <v>CENTROCOLORE S.N.C.</v>
          </cell>
          <cell r="F260">
            <v>2550</v>
          </cell>
        </row>
        <row r="261">
          <cell r="A261" t="str">
            <v>Z6C182362A</v>
          </cell>
          <cell r="B261">
            <v>2016</v>
          </cell>
          <cell r="C261" t="str">
            <v>Z6C182362A</v>
          </cell>
          <cell r="D261" t="str">
            <v>FORNITURA ricambi e materiale di consumo veicoli</v>
          </cell>
          <cell r="E261" t="str">
            <v>AUTORICAMBI TRENTIN S.R.L.</v>
          </cell>
          <cell r="F261">
            <v>1150</v>
          </cell>
        </row>
        <row r="262">
          <cell r="A262" t="str">
            <v>ZDD1823735</v>
          </cell>
          <cell r="B262">
            <v>2016</v>
          </cell>
          <cell r="C262" t="str">
            <v>ZDD1823735</v>
          </cell>
          <cell r="D262" t="str">
            <v>SERVIZIO Manutenzione meccanica mezzi in garanzia</v>
          </cell>
          <cell r="E262" t="str">
            <v>TECNOCAR GARAGE</v>
          </cell>
          <cell r="F262">
            <v>500</v>
          </cell>
        </row>
        <row r="263">
          <cell r="A263" t="str">
            <v>ZC81823869</v>
          </cell>
          <cell r="B263">
            <v>2016</v>
          </cell>
          <cell r="C263" t="str">
            <v>ZC81823869</v>
          </cell>
          <cell r="D263" t="str">
            <v>SERVIZIO di revisione e manutenzione GRU mobili</v>
          </cell>
          <cell r="E263" t="str">
            <v xml:space="preserve">CARROZZERIA PASTORE S.P.A. </v>
          </cell>
          <cell r="F263">
            <v>6800</v>
          </cell>
        </row>
        <row r="264">
          <cell r="A264" t="str">
            <v>Z861823A3B</v>
          </cell>
          <cell r="B264">
            <v>2016</v>
          </cell>
          <cell r="C264" t="str">
            <v>Z861823A3B</v>
          </cell>
          <cell r="D264" t="str">
            <v>SERVIZIO manutenzione attrezzature e spazzatrici fuori accordo quadro</v>
          </cell>
          <cell r="E264" t="str">
            <v>AUTORIPARAZIONI STROLA CLAUDIO</v>
          </cell>
          <cell r="F264">
            <v>4450</v>
          </cell>
        </row>
        <row r="265">
          <cell r="A265" t="str">
            <v>ZA01823B5B</v>
          </cell>
          <cell r="B265">
            <v>2016</v>
          </cell>
          <cell r="C265" t="str">
            <v>ZA01823B5B</v>
          </cell>
          <cell r="D265" t="str">
            <v>SERVIZIO manutenzione spazzatrici fuori accordo quadro</v>
          </cell>
          <cell r="E265" t="str">
            <v>SPECIAL CAR SNC DI BIONDO FRANCESCO &amp; C.</v>
          </cell>
          <cell r="F265">
            <v>5400</v>
          </cell>
        </row>
        <row r="266">
          <cell r="A266" t="str">
            <v>Z4A1823CB0</v>
          </cell>
          <cell r="B266">
            <v>2016</v>
          </cell>
          <cell r="C266" t="str">
            <v>Z4A1823CB0</v>
          </cell>
          <cell r="D266" t="str">
            <v>SERVIZIO manutenzione spazzatrici fuori accordo quadro</v>
          </cell>
          <cell r="E266" t="str">
            <v xml:space="preserve">FARID INDUSTRIE SPA </v>
          </cell>
          <cell r="F266">
            <v>9000</v>
          </cell>
        </row>
        <row r="267">
          <cell r="A267" t="str">
            <v>Z8A1823D45</v>
          </cell>
          <cell r="B267">
            <v>2016</v>
          </cell>
          <cell r="C267" t="str">
            <v>Z8A1823D45</v>
          </cell>
          <cell r="D267" t="str">
            <v>SERVIZIO manutenzione spazzatrici, attrezzature e cassoni scarrabili fuori accordo quadro e pratiche</v>
          </cell>
          <cell r="E267" t="str">
            <v>TOCECAR SRL</v>
          </cell>
          <cell r="F267">
            <v>37900</v>
          </cell>
        </row>
        <row r="268">
          <cell r="A268" t="str">
            <v>Z391824FA3</v>
          </cell>
          <cell r="B268">
            <v>2016</v>
          </cell>
          <cell r="C268" t="str">
            <v>Z391824FA3</v>
          </cell>
          <cell r="D268" t="str">
            <v>SERVIZIO recupero mezzi raccolta e impianti</v>
          </cell>
          <cell r="E268" t="str">
            <v>CARROZZERIA ALBERTINI S.A.S.</v>
          </cell>
          <cell r="F268">
            <v>7500</v>
          </cell>
        </row>
        <row r="269">
          <cell r="A269" t="str">
            <v>Z4D1825020</v>
          </cell>
          <cell r="B269">
            <v>2016</v>
          </cell>
          <cell r="C269" t="str">
            <v>Z4D1825020</v>
          </cell>
          <cell r="D269" t="str">
            <v>SERVIZIO recupero mezzi raccolta e impianti</v>
          </cell>
          <cell r="E269" t="str">
            <v>AUTOFFICINA MAZZI MAURO</v>
          </cell>
          <cell r="F269">
            <v>4200</v>
          </cell>
        </row>
        <row r="270">
          <cell r="A270" t="str">
            <v>Z141825073</v>
          </cell>
          <cell r="B270">
            <v>2016</v>
          </cell>
          <cell r="C270" t="str">
            <v>Z141825073</v>
          </cell>
          <cell r="D270" t="str">
            <v>SERVIZIO pratiche automobilistiche raccolta</v>
          </cell>
          <cell r="E270" t="str">
            <v>AGENZIA A.P.A.</v>
          </cell>
          <cell r="F270">
            <v>3000</v>
          </cell>
        </row>
        <row r="271">
          <cell r="A271" t="str">
            <v>ZAB18250F3</v>
          </cell>
          <cell r="B271">
            <v>2016</v>
          </cell>
          <cell r="C271" t="str">
            <v>ZAB18250F3</v>
          </cell>
          <cell r="D271" t="str">
            <v xml:space="preserve">SERVIZIO di verifica periodica Gru e attrezzature a fune </v>
          </cell>
          <cell r="E271" t="str">
            <v>A.R.P.A. PIEMONTE</v>
          </cell>
          <cell r="F271">
            <v>2690</v>
          </cell>
        </row>
        <row r="272">
          <cell r="A272" t="str">
            <v>ZE518253D6</v>
          </cell>
          <cell r="B272">
            <v>2016</v>
          </cell>
          <cell r="C272" t="str">
            <v>ZE518253D6</v>
          </cell>
          <cell r="D272" t="str">
            <v>FORNITURA materiali vari di consumo - ferramenta</v>
          </cell>
          <cell r="E272" t="str">
            <v>VI.PE SRL</v>
          </cell>
          <cell r="F272">
            <v>2779</v>
          </cell>
        </row>
        <row r="273">
          <cell r="A273" t="str">
            <v>Z021825567</v>
          </cell>
          <cell r="B273">
            <v>2016</v>
          </cell>
          <cell r="C273" t="str">
            <v>Z021825567</v>
          </cell>
          <cell r="D273" t="str">
            <v>FORNITURA materiale minuto impianti e riparazione idropulitrice</v>
          </cell>
          <cell r="E273" t="str">
            <v>JANNI &amp; CESCHI S.R.L.</v>
          </cell>
          <cell r="F273">
            <v>1100</v>
          </cell>
        </row>
        <row r="274">
          <cell r="A274" t="str">
            <v>ZE918259D1</v>
          </cell>
          <cell r="B274">
            <v>2016</v>
          </cell>
          <cell r="C274" t="str">
            <v>ZE918259D1</v>
          </cell>
          <cell r="D274" t="str">
            <v>SERVIZIO manutenzione carrelli elevatori impianti e magazzino</v>
          </cell>
          <cell r="E274" t="str">
            <v>POSSETTI SRL</v>
          </cell>
          <cell r="F274">
            <v>32500</v>
          </cell>
        </row>
        <row r="275">
          <cell r="A275" t="str">
            <v>ZB11825B64</v>
          </cell>
          <cell r="B275">
            <v>2016</v>
          </cell>
          <cell r="C275" t="str">
            <v>ZB11825B64</v>
          </cell>
          <cell r="D275" t="str">
            <v>SERVIZIO manutenzione caricatori Solmec</v>
          </cell>
          <cell r="E275" t="str">
            <v>PIEMONTE SERVICE S.R.L.</v>
          </cell>
          <cell r="F275">
            <v>14400</v>
          </cell>
        </row>
        <row r="276">
          <cell r="A276" t="str">
            <v>Z411825B99</v>
          </cell>
          <cell r="B276">
            <v>2016</v>
          </cell>
          <cell r="C276" t="str">
            <v>Z411825B99</v>
          </cell>
          <cell r="D276" t="str">
            <v>SERVIZIO manutenzione pala Liebherr</v>
          </cell>
          <cell r="E276" t="str">
            <v>LIEBHERR - EMTEC ITALIA S.p.A.</v>
          </cell>
          <cell r="F276">
            <v>5130</v>
          </cell>
        </row>
        <row r="277">
          <cell r="A277" t="str">
            <v>Z7C1825DC6</v>
          </cell>
          <cell r="B277">
            <v>2016</v>
          </cell>
          <cell r="C277" t="str">
            <v>Z7C1825DC6</v>
          </cell>
          <cell r="D277" t="str">
            <v>SERVIZIO manutenzione elettrica ecocentri Ossola, Nosere e discarica</v>
          </cell>
          <cell r="E277" t="str">
            <v>PROVERBIO BRUNO SRL</v>
          </cell>
          <cell r="F277">
            <v>10126</v>
          </cell>
        </row>
        <row r="278">
          <cell r="A278" t="str">
            <v>ZB41825F24</v>
          </cell>
          <cell r="B278">
            <v>2016</v>
          </cell>
          <cell r="C278" t="str">
            <v>ZB41825F24</v>
          </cell>
          <cell r="D278" t="str">
            <v>SERVIZIO manutenzione attrezzature raccolta e impianti</v>
          </cell>
          <cell r="E278" t="str">
            <v>AGRI VERBANO S.N.C.</v>
          </cell>
          <cell r="F278">
            <v>1750</v>
          </cell>
        </row>
        <row r="279">
          <cell r="A279" t="str">
            <v>ZD718260BB</v>
          </cell>
          <cell r="B279">
            <v>2016</v>
          </cell>
          <cell r="C279" t="str">
            <v>ZD718260BB</v>
          </cell>
          <cell r="D279" t="str">
            <v>SERVIZI di raccolta straordinari</v>
          </cell>
          <cell r="E279" t="str">
            <v>COOPERATIVA SOCIALE RISORSE SRL</v>
          </cell>
          <cell r="F279">
            <v>17567</v>
          </cell>
        </row>
        <row r="280">
          <cell r="A280" t="str">
            <v>Z551826EB7</v>
          </cell>
          <cell r="B280">
            <v>2016</v>
          </cell>
          <cell r="C280" t="str">
            <v>Z551826EB7</v>
          </cell>
          <cell r="D280" t="str">
            <v xml:space="preserve">FORNITURA bidoncini per raccolta domiciliare rifiuti </v>
          </cell>
          <cell r="E280" t="str">
            <v>LADY PLASTIK S.r.l.</v>
          </cell>
          <cell r="F280">
            <v>25000</v>
          </cell>
        </row>
        <row r="281">
          <cell r="A281" t="str">
            <v>ZC6182E956</v>
          </cell>
          <cell r="B281">
            <v>2016</v>
          </cell>
          <cell r="C281" t="str">
            <v>ZC6182E956</v>
          </cell>
          <cell r="D281" t="str">
            <v>SERVIZIO di sgombero neve</v>
          </cell>
          <cell r="E281" t="str">
            <v xml:space="preserve">IL SOGNO COOPERATIVA SOCIALE ONLUS </v>
          </cell>
          <cell r="F281">
            <v>1410</v>
          </cell>
        </row>
        <row r="282">
          <cell r="A282" t="str">
            <v>Z42182EA09</v>
          </cell>
          <cell r="B282">
            <v>2016</v>
          </cell>
          <cell r="C282" t="str">
            <v>Z42182EA09</v>
          </cell>
          <cell r="D282" t="str">
            <v>FORNITURA attrezzature e materiale di consumo a magazzino e non</v>
          </cell>
          <cell r="E282" t="str">
            <v>AGRI VERBANO S.N.C.</v>
          </cell>
          <cell r="F282">
            <v>5413.5</v>
          </cell>
        </row>
        <row r="283">
          <cell r="A283" t="str">
            <v>ZF3182ECA4</v>
          </cell>
          <cell r="B283">
            <v>2016</v>
          </cell>
          <cell r="C283" t="str">
            <v>ZF3182ECA4</v>
          </cell>
          <cell r="D283" t="str">
            <v>SERVIZIO manutenzione stufette</v>
          </cell>
          <cell r="E283" t="str">
            <v>COMOLI, FERRARI &amp; C. S.P.A.</v>
          </cell>
          <cell r="F283">
            <v>250</v>
          </cell>
        </row>
        <row r="284">
          <cell r="A284" t="str">
            <v>Z26182F132</v>
          </cell>
          <cell r="B284">
            <v>2016</v>
          </cell>
          <cell r="C284" t="str">
            <v>Z26182F132</v>
          </cell>
          <cell r="D284" t="str">
            <v>SERVIZIO di consulenza e assistenza gestione rifiuti</v>
          </cell>
          <cell r="E284" t="str">
            <v>TECNOLOGIE D'IMPRESA SRL A SOCIO UNICO</v>
          </cell>
          <cell r="F284">
            <v>1000</v>
          </cell>
        </row>
        <row r="285">
          <cell r="A285" t="str">
            <v>Z3D183090B</v>
          </cell>
          <cell r="B285">
            <v>2016</v>
          </cell>
          <cell r="C285" t="str">
            <v>Z3D183090B</v>
          </cell>
          <cell r="D285" t="str">
            <v>FORNITURA vestiario invernale ed estivo</v>
          </cell>
          <cell r="E285" t="str">
            <v>SIR SAFETY SYSTEM S.p.A. UNIPERSONALE</v>
          </cell>
          <cell r="F285">
            <v>18500</v>
          </cell>
        </row>
        <row r="286">
          <cell r="A286" t="str">
            <v>ZD01830972</v>
          </cell>
          <cell r="B286">
            <v>2016</v>
          </cell>
          <cell r="C286" t="str">
            <v>ZD01830972</v>
          </cell>
          <cell r="D286" t="str">
            <v>FORNITURA scope in saggina per servizi nettezza urbana</v>
          </cell>
          <cell r="E286" t="str">
            <v>LERICAS DI STRAZZA LUIGI</v>
          </cell>
          <cell r="F286">
            <v>2346</v>
          </cell>
        </row>
        <row r="287">
          <cell r="A287" t="str">
            <v>Z4D1837935</v>
          </cell>
          <cell r="B287">
            <v>2016</v>
          </cell>
          <cell r="C287" t="str">
            <v>Z4D1837935</v>
          </cell>
          <cell r="D287" t="str">
            <v>SERVIZIO manutenzione attrezzature fuori accordo quadro</v>
          </cell>
          <cell r="E287" t="str">
            <v>AUTORIPARAZIONI STROLA CLAUDIO</v>
          </cell>
          <cell r="F287">
            <v>1905</v>
          </cell>
        </row>
        <row r="288">
          <cell r="A288" t="str">
            <v>Z87184A432</v>
          </cell>
          <cell r="B288">
            <v>2016</v>
          </cell>
          <cell r="C288" t="str">
            <v>Z87184A432</v>
          </cell>
          <cell r="D288" t="str">
            <v>SERVIZIO Fiduciario Medico Competente</v>
          </cell>
          <cell r="E288" t="str">
            <v>SOMARUGA DOTT.SSA CHIARA</v>
          </cell>
          <cell r="F288">
            <v>18000</v>
          </cell>
        </row>
        <row r="289">
          <cell r="A289" t="str">
            <v>Z0C184A657</v>
          </cell>
          <cell r="B289">
            <v>2016</v>
          </cell>
          <cell r="C289" t="str">
            <v>Z0C184A657</v>
          </cell>
          <cell r="D289" t="str">
            <v>SERVIZI di analisi acque presso impianti e sede</v>
          </cell>
          <cell r="E289" t="str">
            <v>COMIE S.r.l.</v>
          </cell>
          <cell r="F289">
            <v>4000</v>
          </cell>
        </row>
        <row r="290">
          <cell r="A290" t="str">
            <v>ZBB184A76D</v>
          </cell>
          <cell r="B290">
            <v>2016</v>
          </cell>
          <cell r="C290" t="str">
            <v>ZBB184A76D</v>
          </cell>
          <cell r="D290" t="str">
            <v>FORNITURA materiali di consumo vari per manutenzione immobili</v>
          </cell>
          <cell r="E290" t="str">
            <v>CAIELLI E FERRARI S.R.L.</v>
          </cell>
          <cell r="F290">
            <v>200</v>
          </cell>
        </row>
        <row r="291">
          <cell r="A291" t="str">
            <v>ZB0184A862</v>
          </cell>
          <cell r="B291">
            <v>2016</v>
          </cell>
          <cell r="C291" t="str">
            <v>ZB0184A862</v>
          </cell>
          <cell r="D291" t="str">
            <v>FORNITURA materiale per manutenzioni</v>
          </cell>
          <cell r="E291" t="str">
            <v xml:space="preserve">R.T.M. SNC DI RUSCHETTI T. &amp; C. </v>
          </cell>
          <cell r="F291">
            <v>1138</v>
          </cell>
        </row>
        <row r="292">
          <cell r="A292">
            <v>6573759589</v>
          </cell>
          <cell r="B292">
            <v>2016</v>
          </cell>
          <cell r="C292">
            <v>6573759589</v>
          </cell>
          <cell r="D292" t="str">
            <v xml:space="preserve">CONVENZIONE PER SMALTIMENTO RIFIUTI PRESSO IL DEPURATORE CONSORTILE C.E.R. </v>
          </cell>
          <cell r="E292" t="str">
            <v>ACQUA NOVARA VCO S.P.A.</v>
          </cell>
          <cell r="F292">
            <v>240000</v>
          </cell>
        </row>
        <row r="293">
          <cell r="A293" t="str">
            <v>Z63184AC24</v>
          </cell>
          <cell r="B293">
            <v>2016</v>
          </cell>
          <cell r="C293" t="str">
            <v>Z63184AC24</v>
          </cell>
          <cell r="D293" t="str">
            <v>SERVIZIO verifica impianti antintrusione</v>
          </cell>
          <cell r="E293" t="str">
            <v>MM DI MOLINI O. &amp; MARUZZI R. SNC</v>
          </cell>
          <cell r="F293">
            <v>255</v>
          </cell>
        </row>
        <row r="294">
          <cell r="A294" t="str">
            <v>ZE4184B27A</v>
          </cell>
          <cell r="B294">
            <v>2016</v>
          </cell>
          <cell r="C294" t="str">
            <v>ZE4184B27A</v>
          </cell>
          <cell r="D294" t="str">
            <v>SERVIZIO di consulenza legale diritto del lavoro</v>
          </cell>
          <cell r="E294" t="str">
            <v>STUDIO AVVOCATO PACCHIANA A.&amp; ASSOCIATI</v>
          </cell>
          <cell r="F294">
            <v>12480</v>
          </cell>
        </row>
        <row r="295">
          <cell r="A295" t="str">
            <v>Z1C184C61B</v>
          </cell>
          <cell r="B295">
            <v>2016</v>
          </cell>
          <cell r="C295" t="str">
            <v>Z1C184C61B</v>
          </cell>
          <cell r="D295" t="str">
            <v>FORNITURA Ventilatore ATEX per spazi confinati</v>
          </cell>
          <cell r="E295" t="str">
            <v>AR.TE.GOMMA S.A.S.</v>
          </cell>
          <cell r="F295">
            <v>2516.5</v>
          </cell>
        </row>
        <row r="296">
          <cell r="A296" t="str">
            <v>Z40184CAE8</v>
          </cell>
          <cell r="B296">
            <v>2016</v>
          </cell>
          <cell r="C296" t="str">
            <v>Z40184CAE8</v>
          </cell>
          <cell r="D296" t="str">
            <v>FORNITURA Rilevatore di gas e tripode con imbragatura per spazi confinati e sensori</v>
          </cell>
          <cell r="E296" t="str">
            <v>MSA ITALIA SRL</v>
          </cell>
          <cell r="F296">
            <v>4514.55</v>
          </cell>
        </row>
        <row r="297">
          <cell r="A297" t="str">
            <v>ZBD184CF2F</v>
          </cell>
          <cell r="B297">
            <v>2016</v>
          </cell>
          <cell r="C297" t="str">
            <v>ZBD184CF2F</v>
          </cell>
          <cell r="D297" t="str">
            <v>FORNITURA auovettura aziendale</v>
          </cell>
          <cell r="E297" t="str">
            <v>RENAULT ITALIA SPA A SOCIO UNICO</v>
          </cell>
          <cell r="F297">
            <v>8945</v>
          </cell>
        </row>
        <row r="298">
          <cell r="A298" t="str">
            <v>ZE31854F15</v>
          </cell>
          <cell r="B298">
            <v>2016</v>
          </cell>
          <cell r="C298" t="str">
            <v>ZE31854F15</v>
          </cell>
          <cell r="D298" t="str">
            <v>FORNITURA DPI diversi a magazzino</v>
          </cell>
          <cell r="E298" t="str">
            <v>SIR SAFETY SYSTEM S.p.A. UNIPERSONALE</v>
          </cell>
          <cell r="F298">
            <v>8200</v>
          </cell>
        </row>
        <row r="299">
          <cell r="A299" t="str">
            <v>Z7B1856609</v>
          </cell>
          <cell r="B299">
            <v>2016</v>
          </cell>
          <cell r="C299" t="str">
            <v>Z7B1856609</v>
          </cell>
          <cell r="D299" t="str">
            <v xml:space="preserve">FORNITURA materiali di consumo per spazzatrici stradali </v>
          </cell>
          <cell r="E299" t="str">
            <v>LINEA STRADALE SRL</v>
          </cell>
          <cell r="F299">
            <v>12000</v>
          </cell>
        </row>
        <row r="300">
          <cell r="A300" t="str">
            <v>Z01185667D</v>
          </cell>
          <cell r="B300">
            <v>2016</v>
          </cell>
          <cell r="C300" t="str">
            <v>Z01185667D</v>
          </cell>
          <cell r="D300" t="str">
            <v xml:space="preserve">FORNITURA materiali di consumo per spazzatrici stradali </v>
          </cell>
          <cell r="E300" t="str">
            <v>GILETTA S.p.a.</v>
          </cell>
          <cell r="F300">
            <v>3500</v>
          </cell>
        </row>
        <row r="301">
          <cell r="A301" t="str">
            <v>ZA41856748</v>
          </cell>
          <cell r="B301">
            <v>2016</v>
          </cell>
          <cell r="C301" t="str">
            <v>ZA41856748</v>
          </cell>
          <cell r="D301" t="str">
            <v xml:space="preserve">FORNITURA materiali di consumo per spazzatrici stradali </v>
          </cell>
          <cell r="E301" t="str">
            <v>U.C.M. SRL UNIECO COSTRUZIONI MECCANICHE</v>
          </cell>
          <cell r="F301">
            <v>3000</v>
          </cell>
        </row>
        <row r="302">
          <cell r="A302" t="str">
            <v>Z50185682C</v>
          </cell>
          <cell r="B302">
            <v>2016</v>
          </cell>
          <cell r="C302" t="str">
            <v>Z50185682C</v>
          </cell>
          <cell r="D302" t="str">
            <v xml:space="preserve">FORNITURA materiali per igiene e pulizia  </v>
          </cell>
          <cell r="E302" t="str">
            <v>ERREMME S.R.L.</v>
          </cell>
          <cell r="F302">
            <v>6000</v>
          </cell>
        </row>
        <row r="303">
          <cell r="A303" t="str">
            <v>ZA7185AEAF</v>
          </cell>
          <cell r="B303">
            <v>2016</v>
          </cell>
          <cell r="C303" t="str">
            <v>ZA7185AEAF</v>
          </cell>
          <cell r="D303" t="str">
            <v>SERVIZI di monitoraggio ambientale aria presso capannone Domodossola Regione Nosere</v>
          </cell>
          <cell r="E303" t="str">
            <v>COMIE S.r.l.</v>
          </cell>
          <cell r="F303">
            <v>1269</v>
          </cell>
        </row>
        <row r="304">
          <cell r="A304" t="str">
            <v>Z59185B713</v>
          </cell>
          <cell r="B304">
            <v>2016</v>
          </cell>
          <cell r="C304" t="str">
            <v>Z59185B713</v>
          </cell>
          <cell r="D304" t="str">
            <v>SERVIZIO di Consulenza per la sicurezza
SERVIZIO di misurazione livelli illuminamento ambienti di lavoromisurazione rumore e vibrazioni spazzatrici e consulenza generale, corsi formazione</v>
          </cell>
          <cell r="E304" t="str">
            <v>E.S.A. PROGETTI DI DE PIETRA ING.M.</v>
          </cell>
          <cell r="F304">
            <v>16138</v>
          </cell>
        </row>
        <row r="305">
          <cell r="A305" t="str">
            <v>Z35185E63D</v>
          </cell>
          <cell r="B305">
            <v>2016</v>
          </cell>
          <cell r="C305" t="str">
            <v>Z35185E63D</v>
          </cell>
          <cell r="D305" t="str">
            <v>SERVIZI manutentivi elettrici per fabbricati, e attrezzature</v>
          </cell>
          <cell r="E305" t="str">
            <v>IMPIANTI ELETTRICI GAGLIARDI S.N.C.</v>
          </cell>
          <cell r="F305">
            <v>12550</v>
          </cell>
        </row>
        <row r="306">
          <cell r="A306" t="str">
            <v>Z17185EDD7</v>
          </cell>
          <cell r="B306">
            <v>2016</v>
          </cell>
          <cell r="C306" t="str">
            <v>Z17185EDD7</v>
          </cell>
          <cell r="D306" t="str">
            <v>FORNITURA cancelleria</v>
          </cell>
          <cell r="E306" t="str">
            <v>GARBOLI PER L'UFFICIO</v>
          </cell>
          <cell r="F306">
            <v>3800</v>
          </cell>
        </row>
        <row r="307">
          <cell r="A307" t="str">
            <v>Z14185F3E5</v>
          </cell>
          <cell r="B307">
            <v>2016</v>
          </cell>
          <cell r="C307" t="str">
            <v>Z14185F3E5</v>
          </cell>
          <cell r="D307" t="str">
            <v xml:space="preserve">FORNITURA materiali di consumo per spazzatrici stradali </v>
          </cell>
          <cell r="E307" t="str">
            <v>FARID INDUSTRIE SPA</v>
          </cell>
          <cell r="F307">
            <v>2221.1999999999998</v>
          </cell>
        </row>
        <row r="308">
          <cell r="A308" t="str">
            <v>Z0F18617CE</v>
          </cell>
          <cell r="B308">
            <v>2016</v>
          </cell>
          <cell r="C308" t="str">
            <v>Z0F18617CE</v>
          </cell>
          <cell r="D308" t="str">
            <v xml:space="preserve">SERVIZIO di consulenza legale settore gare e appalti </v>
          </cell>
          <cell r="E308" t="str">
            <v>STUDIO LEGALE GALBIATI SACCHI E ASS.TI</v>
          </cell>
          <cell r="F308">
            <v>10000</v>
          </cell>
        </row>
        <row r="309">
          <cell r="A309" t="str">
            <v>Z78186341B</v>
          </cell>
          <cell r="B309">
            <v>2016</v>
          </cell>
          <cell r="C309" t="str">
            <v>Z78186341B</v>
          </cell>
          <cell r="D309" t="str">
            <v>SERVIZIO di abbonamento programma “Bilancio Europeo Plus”</v>
          </cell>
          <cell r="E309" t="str">
            <v>TSS SPA SOCIETA' UNIPERSONALE</v>
          </cell>
          <cell r="F309">
            <v>700</v>
          </cell>
        </row>
        <row r="310">
          <cell r="A310" t="str">
            <v>ZD81863578</v>
          </cell>
          <cell r="B310">
            <v>2016</v>
          </cell>
          <cell r="C310" t="str">
            <v>ZD81863578</v>
          </cell>
          <cell r="D310" t="str">
            <v>CANONE manutenzione software 2015</v>
          </cell>
          <cell r="E310" t="str">
            <v>PLUSERVICE S.R.L.</v>
          </cell>
          <cell r="F310">
            <v>6000</v>
          </cell>
        </row>
        <row r="311">
          <cell r="A311" t="str">
            <v>Z031863FB6</v>
          </cell>
          <cell r="B311">
            <v>2016</v>
          </cell>
          <cell r="C311" t="str">
            <v>Z031863FB6</v>
          </cell>
          <cell r="D311" t="str">
            <v>SERVIZIO gestione e conservazione digitale fatture elettroniche</v>
          </cell>
          <cell r="E311" t="str">
            <v>BANCA NAZIONALE DEL LAVORO SPA</v>
          </cell>
          <cell r="F311">
            <v>3000</v>
          </cell>
        </row>
        <row r="312">
          <cell r="A312" t="str">
            <v>Z5E18640B5</v>
          </cell>
          <cell r="B312">
            <v>2016</v>
          </cell>
          <cell r="C312" t="str">
            <v>Z5E18640B5</v>
          </cell>
          <cell r="D312" t="str">
            <v>SERVIZIO conservazione digitale fatture elettroniche</v>
          </cell>
          <cell r="E312" t="str">
            <v>SIA SISTEMI INFORMATICI AZIENDALI SRL</v>
          </cell>
          <cell r="F312">
            <v>1000</v>
          </cell>
        </row>
        <row r="313">
          <cell r="A313" t="str">
            <v>Z8718641F4</v>
          </cell>
          <cell r="B313">
            <v>2016</v>
          </cell>
          <cell r="C313" t="str">
            <v>Z8718641F4</v>
          </cell>
          <cell r="D313" t="str">
            <v xml:space="preserve">SERVIZI di manutenzione software ed hardware aziendale - canoni </v>
          </cell>
          <cell r="E313" t="str">
            <v>FLEXXA SRL</v>
          </cell>
          <cell r="F313">
            <v>10528</v>
          </cell>
        </row>
        <row r="314">
          <cell r="A314" t="str">
            <v>ZD01864300</v>
          </cell>
          <cell r="B314">
            <v>2016</v>
          </cell>
          <cell r="C314" t="str">
            <v>ZD01864300</v>
          </cell>
          <cell r="D314" t="str">
            <v>CANONE annuale software e manutenzione timbratori presenze</v>
          </cell>
          <cell r="E314" t="str">
            <v>MICRONTEL S.P.A.</v>
          </cell>
          <cell r="F314">
            <v>5320</v>
          </cell>
        </row>
        <row r="315">
          <cell r="A315" t="str">
            <v>Z5A1864488</v>
          </cell>
          <cell r="B315">
            <v>2016</v>
          </cell>
          <cell r="C315" t="str">
            <v>Z5A1864488</v>
          </cell>
          <cell r="D315" t="str">
            <v xml:space="preserve">CANONE software Atlantide </v>
          </cell>
          <cell r="E315" t="str">
            <v>EUROINFORMATICA SRL</v>
          </cell>
          <cell r="F315">
            <v>6170</v>
          </cell>
        </row>
        <row r="316">
          <cell r="A316" t="str">
            <v>ZDE1865385</v>
          </cell>
          <cell r="B316">
            <v>2016</v>
          </cell>
          <cell r="C316" t="str">
            <v>ZDE1865385</v>
          </cell>
          <cell r="D316" t="str">
            <v>CANONE annuale software ufficio peso</v>
          </cell>
          <cell r="E316" t="str">
            <v>MAGNIS SRL</v>
          </cell>
          <cell r="F316">
            <v>6000</v>
          </cell>
        </row>
        <row r="317">
          <cell r="A317" t="str">
            <v>Z5D1865507</v>
          </cell>
          <cell r="B317">
            <v>2016</v>
          </cell>
          <cell r="C317" t="str">
            <v>Z5D1865507</v>
          </cell>
          <cell r="D317" t="str">
            <v xml:space="preserve">SERVIZI FORMATIVI per il personale addetto </v>
          </cell>
          <cell r="E317" t="str">
            <v>C.F.R. - Consorzio per la formazione e la ricerca</v>
          </cell>
          <cell r="F317">
            <v>26410</v>
          </cell>
        </row>
        <row r="318">
          <cell r="A318" t="str">
            <v>Z0318670BC</v>
          </cell>
          <cell r="B318">
            <v>2016</v>
          </cell>
          <cell r="C318" t="str">
            <v>Z0318670BC</v>
          </cell>
          <cell r="D318" t="str">
            <v>SERVIZIO hosting sito e AVCP per pubblicazione dati trasparenza e canone 2015 dominio</v>
          </cell>
          <cell r="E318" t="str">
            <v>LAKE WEB S.R.L.</v>
          </cell>
          <cell r="F318">
            <v>685</v>
          </cell>
        </row>
        <row r="319">
          <cell r="A319" t="str">
            <v>Z0318671B7</v>
          </cell>
          <cell r="B319">
            <v>2016</v>
          </cell>
          <cell r="C319" t="str">
            <v>Z0318671B7</v>
          </cell>
          <cell r="D319" t="str">
            <v>SERVIZIO manutenzione spazzatrici e attrezzature fuori accordo quadro</v>
          </cell>
          <cell r="E319" t="str">
            <v>DRAY CAR S.R.L.</v>
          </cell>
          <cell r="F319">
            <v>38113</v>
          </cell>
        </row>
        <row r="320">
          <cell r="A320" t="str">
            <v>ZD518692C9</v>
          </cell>
          <cell r="B320">
            <v>2016</v>
          </cell>
          <cell r="C320" t="str">
            <v>ZD518692C9</v>
          </cell>
          <cell r="D320" t="str">
            <v>SERVIZIO di smaltimento rifiuti CER 20 01 01 e CER 20 01 32</v>
          </cell>
          <cell r="E320" t="str">
            <v>TRM SPA TRATTAM.RIFIUTI METROPOLITANI</v>
          </cell>
          <cell r="F320">
            <v>5000</v>
          </cell>
        </row>
        <row r="321">
          <cell r="A321" t="str">
            <v>ZE71875EAC</v>
          </cell>
          <cell r="B321">
            <v>2016</v>
          </cell>
          <cell r="C321" t="str">
            <v>ZE71875EAC</v>
          </cell>
          <cell r="D321" t="str">
            <v>FORNITURA farmaci per cassette pronto soccorso</v>
          </cell>
          <cell r="E321" t="str">
            <v>AMM.NE COM.LE DI VERBANIA</v>
          </cell>
          <cell r="F321">
            <v>350</v>
          </cell>
        </row>
        <row r="322">
          <cell r="A322" t="str">
            <v>Z9C187D3B9</v>
          </cell>
          <cell r="B322">
            <v>2016</v>
          </cell>
          <cell r="C322" t="str">
            <v>Z9C187D3B9</v>
          </cell>
          <cell r="D322" t="str">
            <v>SERVIZIO di consulenza pratica AIA forno Mergozzo anno 2012</v>
          </cell>
          <cell r="E322" t="str">
            <v>BROCCA AVV.TO FERDINANDO</v>
          </cell>
          <cell r="F322">
            <v>753.48</v>
          </cell>
        </row>
        <row r="323">
          <cell r="A323" t="str">
            <v>Z861880F7C</v>
          </cell>
          <cell r="B323">
            <v>2016</v>
          </cell>
          <cell r="C323" t="str">
            <v>Z861880F7C</v>
          </cell>
          <cell r="D323" t="str">
            <v>SERVIZIO polizza fideiussoria autorizzazione AIA</v>
          </cell>
          <cell r="E323" t="str">
            <v>G.B.S. General Broker Service S.p.A.</v>
          </cell>
          <cell r="F323">
            <v>426.14</v>
          </cell>
        </row>
        <row r="324">
          <cell r="A324" t="str">
            <v>ZB31885285</v>
          </cell>
          <cell r="B324">
            <v>2016</v>
          </cell>
          <cell r="C324" t="str">
            <v>ZB31885285</v>
          </cell>
          <cell r="D324" t="str">
            <v>FORNITURA mensile elaborazioni meteorologiche discarica Domodossola</v>
          </cell>
          <cell r="E324" t="str">
            <v>A.R.P.A. PIEMONTE</v>
          </cell>
          <cell r="F324">
            <v>350</v>
          </cell>
        </row>
        <row r="325">
          <cell r="A325" t="str">
            <v>Z251895845</v>
          </cell>
          <cell r="B325">
            <v>2016</v>
          </cell>
          <cell r="C325" t="str">
            <v>Z251895845</v>
          </cell>
          <cell r="D325" t="str">
            <v>SERVIZIO gestione sacco conforme Baveno, Arizzano e Bee e servizi extra</v>
          </cell>
          <cell r="E325" t="str">
            <v>COOPERATIVA SOCIALE RISORSE SRL</v>
          </cell>
          <cell r="F325">
            <v>8230</v>
          </cell>
        </row>
        <row r="326">
          <cell r="A326" t="str">
            <v>ZEE189673A</v>
          </cell>
          <cell r="B326">
            <v>2016</v>
          </cell>
          <cell r="C326" t="str">
            <v>ZEE189673A</v>
          </cell>
          <cell r="D326" t="str">
            <v>SERVIZIO manutenzione interrati e trasmissione elaborazione dati</v>
          </cell>
          <cell r="E326" t="str">
            <v>KGN SRL</v>
          </cell>
          <cell r="F326">
            <v>1447</v>
          </cell>
        </row>
        <row r="327">
          <cell r="A327" t="str">
            <v>Z0A1896981</v>
          </cell>
          <cell r="B327">
            <v>2016</v>
          </cell>
          <cell r="C327" t="str">
            <v>Z0A1896981</v>
          </cell>
          <cell r="D327" t="str">
            <v xml:space="preserve">SERVIZIO buoni mensa aziendali </v>
          </cell>
          <cell r="E327" t="str">
            <v>SODEXO MOTIVATION SOLUTIONS ITALIA SRL</v>
          </cell>
          <cell r="F327">
            <v>38600</v>
          </cell>
        </row>
        <row r="328">
          <cell r="A328" t="str">
            <v>ZB8189BF9F</v>
          </cell>
          <cell r="B328">
            <v>2016</v>
          </cell>
          <cell r="C328" t="str">
            <v>ZB8189BF9F</v>
          </cell>
          <cell r="D328" t="str">
            <v>FORNITURA DPI - Calzature di sicurezza</v>
          </cell>
          <cell r="E328" t="str">
            <v>ST Protect S.p.A.</v>
          </cell>
          <cell r="F328">
            <v>26500</v>
          </cell>
        </row>
        <row r="329">
          <cell r="A329" t="str">
            <v>ZC2189D00B</v>
          </cell>
          <cell r="B329">
            <v>2016</v>
          </cell>
          <cell r="C329" t="str">
            <v>ZC2189D00B</v>
          </cell>
          <cell r="D329" t="str">
            <v>SERVIZIO assicurativo polizza incendio</v>
          </cell>
          <cell r="E329" t="str">
            <v>G.B.S. General Broker Service S.p.A.</v>
          </cell>
          <cell r="F329">
            <v>3848.5</v>
          </cell>
        </row>
        <row r="330">
          <cell r="A330" t="str">
            <v>Z9F189D06A</v>
          </cell>
          <cell r="B330">
            <v>2016</v>
          </cell>
          <cell r="C330" t="str">
            <v>Z9F189D06A</v>
          </cell>
          <cell r="D330" t="str">
            <v>SERVIZIO assicurativo polizza incendio - impianto TERMOVALORIZZAZIONE</v>
          </cell>
          <cell r="E330" t="str">
            <v>G.B.S. General Broker Service S.p.A.</v>
          </cell>
          <cell r="F330">
            <v>38490</v>
          </cell>
        </row>
        <row r="331">
          <cell r="A331" t="str">
            <v>ZD518A79E2</v>
          </cell>
          <cell r="B331">
            <v>2016</v>
          </cell>
          <cell r="C331" t="str">
            <v>ZD518A79E2</v>
          </cell>
          <cell r="D331" t="str">
            <v>SERVIZIO diagnosi energetica</v>
          </cell>
          <cell r="E331" t="str">
            <v>BABOO ENERGY SERVICE COMPANY SRL</v>
          </cell>
          <cell r="F331">
            <v>5700</v>
          </cell>
        </row>
        <row r="332">
          <cell r="A332" t="str">
            <v>Z2C18A7D5B</v>
          </cell>
          <cell r="B332">
            <v>2016</v>
          </cell>
          <cell r="C332" t="str">
            <v>Z2C18A7D5B</v>
          </cell>
          <cell r="D332" t="str">
            <v>SERVIZIO corso rinnovo CQC e duplicati</v>
          </cell>
          <cell r="E332" t="str">
            <v>AUTOSCUOLA VALTOCE SRL</v>
          </cell>
          <cell r="F332">
            <v>6250</v>
          </cell>
        </row>
        <row r="333">
          <cell r="A333" t="str">
            <v>ZCA18A7EC3</v>
          </cell>
          <cell r="B333">
            <v>2016</v>
          </cell>
          <cell r="C333" t="str">
            <v>ZCA18A7EC3</v>
          </cell>
          <cell r="D333" t="str">
            <v>SERVIZIO corso rinnovo CQC e duplicati</v>
          </cell>
          <cell r="E333" t="str">
            <v xml:space="preserve">AUTOSCUOLA BOLDINI </v>
          </cell>
          <cell r="F333">
            <v>10000</v>
          </cell>
        </row>
        <row r="334">
          <cell r="A334" t="str">
            <v>Z5F18A8D10</v>
          </cell>
          <cell r="B334">
            <v>2016</v>
          </cell>
          <cell r="C334" t="str">
            <v>Z5F18A8D10</v>
          </cell>
          <cell r="D334" t="str">
            <v>SERVIZIO analisi legno Mergozzo</v>
          </cell>
          <cell r="E334" t="str">
            <v>CRIL SRL</v>
          </cell>
          <cell r="F334">
            <v>197</v>
          </cell>
        </row>
        <row r="335">
          <cell r="A335" t="str">
            <v>Z8118A9349</v>
          </cell>
          <cell r="B335">
            <v>2016</v>
          </cell>
          <cell r="C335" t="str">
            <v>Z8118A9349</v>
          </cell>
          <cell r="D335" t="str">
            <v>SERVIZIO di corriere espresso</v>
          </cell>
          <cell r="E335" t="str">
            <v>INTRA EXPRESS  SRL  (Executive)</v>
          </cell>
          <cell r="F335">
            <v>258</v>
          </cell>
        </row>
        <row r="336">
          <cell r="A336" t="str">
            <v>Z1818A9A48</v>
          </cell>
          <cell r="B336">
            <v>2016</v>
          </cell>
          <cell r="C336" t="str">
            <v>Z1818A9A48</v>
          </cell>
          <cell r="D336" t="str">
            <v>SERVIZIO di idraulico/lattoniere</v>
          </cell>
          <cell r="E336" t="str">
            <v>RICCIARDOLO FRANCO</v>
          </cell>
          <cell r="F336">
            <v>920</v>
          </cell>
        </row>
        <row r="337">
          <cell r="A337" t="str">
            <v>ZDA18A9B96</v>
          </cell>
          <cell r="B337">
            <v>2016</v>
          </cell>
          <cell r="C337" t="str">
            <v>ZDA18A9B96</v>
          </cell>
          <cell r="D337" t="str">
            <v>FORNITURA chiavi</v>
          </cell>
          <cell r="E337" t="str">
            <v>TEMAC SRL</v>
          </cell>
          <cell r="F337">
            <v>100</v>
          </cell>
        </row>
        <row r="338">
          <cell r="A338" t="str">
            <v>Z7C18ABD14</v>
          </cell>
          <cell r="B338">
            <v>2016</v>
          </cell>
          <cell r="C338" t="str">
            <v>Z7C18ABD14</v>
          </cell>
          <cell r="D338" t="str">
            <v xml:space="preserve">SERVIZIO di noleggio veicolo per la raccolta rifiuti urbani </v>
          </cell>
          <cell r="E338" t="str">
            <v xml:space="preserve">VRENT S.r.l. </v>
          </cell>
          <cell r="F338">
            <v>25000</v>
          </cell>
        </row>
        <row r="339">
          <cell r="A339" t="str">
            <v>66085278FE</v>
          </cell>
          <cell r="B339">
            <v>2016</v>
          </cell>
          <cell r="C339" t="str">
            <v>66085278FE</v>
          </cell>
          <cell r="D339" t="str">
            <v>SERVIZIO di manutenzione bordi stradali nei comuni di Verbania e Casale Corte Cerro</v>
          </cell>
          <cell r="E339" t="str">
            <v>Società Coop. Sociale Isola Verde Onlus</v>
          </cell>
          <cell r="F339">
            <v>180000</v>
          </cell>
        </row>
        <row r="340">
          <cell r="A340" t="str">
            <v>Z6618BD66D</v>
          </cell>
          <cell r="B340">
            <v>2016</v>
          </cell>
          <cell r="C340" t="str">
            <v>Z6618BD66D</v>
          </cell>
          <cell r="D340" t="str">
            <v>SERVIZIO manutenzione idraulica</v>
          </cell>
          <cell r="E340" t="str">
            <v>GAGLIARDI BRUNO</v>
          </cell>
          <cell r="F340">
            <v>2750</v>
          </cell>
        </row>
        <row r="341">
          <cell r="A341" t="str">
            <v>ZD118BD8CB</v>
          </cell>
          <cell r="B341">
            <v>2016</v>
          </cell>
          <cell r="C341" t="str">
            <v>ZD118BD8CB</v>
          </cell>
          <cell r="D341" t="str">
            <v xml:space="preserve">SERVIZIO di trasporto e recupero lattine CNA </v>
          </cell>
          <cell r="E341" t="str">
            <v>RONI S.R.L.</v>
          </cell>
          <cell r="F341">
            <v>200</v>
          </cell>
        </row>
        <row r="342">
          <cell r="A342" t="str">
            <v>ZA218C4D8C</v>
          </cell>
          <cell r="B342">
            <v>2016</v>
          </cell>
          <cell r="C342" t="str">
            <v>ZA218C4D8C</v>
          </cell>
          <cell r="D342" t="str">
            <v>FORNITURA Ad-Blue - magazzino</v>
          </cell>
          <cell r="E342" t="str">
            <v>CHIMITEX S.P.A.</v>
          </cell>
          <cell r="F342">
            <v>5000</v>
          </cell>
        </row>
        <row r="343">
          <cell r="A343" t="str">
            <v>Z3918CD306</v>
          </cell>
          <cell r="B343">
            <v>2016</v>
          </cell>
          <cell r="C343" t="str">
            <v>Z3918CD306</v>
          </cell>
          <cell r="D343" t="str">
            <v>SERVIZIO Polizza fideiussoria Gestione Operativa Discarica Nosere</v>
          </cell>
          <cell r="E343" t="str">
            <v>G.B.S. General Broker Service S.p.A.</v>
          </cell>
          <cell r="F343">
            <v>2561.75</v>
          </cell>
        </row>
        <row r="344">
          <cell r="A344" t="str">
            <v>66129299A3</v>
          </cell>
          <cell r="B344">
            <v>2016</v>
          </cell>
          <cell r="C344" t="str">
            <v>66129299A3</v>
          </cell>
          <cell r="D344" t="str">
            <v>SERVIZI ASSICURATIVI - POLIZZA FIDEIUSSORIA PER GESTIONE POST OPERATIVA DISCARICA Cat. 1</v>
          </cell>
          <cell r="E344" t="str">
            <v>G.B.S. General Broker Service S.p.A.</v>
          </cell>
          <cell r="F344">
            <v>43366</v>
          </cell>
        </row>
        <row r="345">
          <cell r="A345" t="str">
            <v>Z6318CEC12</v>
          </cell>
          <cell r="B345">
            <v>2016</v>
          </cell>
          <cell r="C345" t="str">
            <v>Z6318CEC12</v>
          </cell>
          <cell r="D345" t="str">
            <v>FORNITURA materiali vari di consumo - ferramenta</v>
          </cell>
          <cell r="E345" t="str">
            <v>AR.TE.GOMMA S.A.S.</v>
          </cell>
          <cell r="F345">
            <v>300</v>
          </cell>
        </row>
        <row r="346">
          <cell r="A346" t="str">
            <v>Z0C18D37A6</v>
          </cell>
          <cell r="B346">
            <v>2016</v>
          </cell>
          <cell r="C346" t="str">
            <v>Z0C18D37A6</v>
          </cell>
          <cell r="D346" t="str">
            <v>SERVIZIO di coordinamento della sicurezza per lavori di posa interrati a Craveggia</v>
          </cell>
          <cell r="E346" t="str">
            <v>Geom. Tadini Gianni</v>
          </cell>
          <cell r="F346">
            <v>1976</v>
          </cell>
        </row>
        <row r="347">
          <cell r="A347" t="str">
            <v>Z2418DA416</v>
          </cell>
          <cell r="B347">
            <v>2016</v>
          </cell>
          <cell r="C347" t="str">
            <v>Z2418DA416</v>
          </cell>
          <cell r="D347" t="str">
            <v>SERVIZIO coordinamento della sicurezza lavori area in località Pissarotta - Stresa</v>
          </cell>
          <cell r="E347" t="str">
            <v>STUDIO TECNICO GEOM.PIETRO VALDITARA</v>
          </cell>
          <cell r="F347">
            <v>4410</v>
          </cell>
        </row>
        <row r="348">
          <cell r="A348" t="str">
            <v>Z2E18E36E9</v>
          </cell>
          <cell r="B348">
            <v>2016</v>
          </cell>
          <cell r="C348" t="str">
            <v>Z2E18E36E9</v>
          </cell>
          <cell r="D348" t="str">
            <v>SERVIZIO di abbonamento quotidiano Il Sole 24 ore</v>
          </cell>
          <cell r="E348" t="str">
            <v>IL SOLE 24 ORE S.P.A.</v>
          </cell>
          <cell r="F348">
            <v>348.9</v>
          </cell>
        </row>
        <row r="349">
          <cell r="A349" t="str">
            <v>Z6C18E3AE0</v>
          </cell>
          <cell r="B349">
            <v>2016</v>
          </cell>
          <cell r="C349" t="str">
            <v>Z6C18E3AE0</v>
          </cell>
          <cell r="D349" t="str">
            <v>FORNITURA carburante alla pompa con schede carburante - FERRI</v>
          </cell>
          <cell r="E349" t="str">
            <v>FERRI BARBARA</v>
          </cell>
          <cell r="F349">
            <v>2500</v>
          </cell>
        </row>
        <row r="350">
          <cell r="A350" t="str">
            <v>Z4D18E3B58</v>
          </cell>
          <cell r="B350">
            <v>2016</v>
          </cell>
          <cell r="C350" t="str">
            <v>Z4D18E3B58</v>
          </cell>
          <cell r="D350" t="str">
            <v xml:space="preserve">FORNITURA carburante alla pompa con schede carburante </v>
          </cell>
          <cell r="E350" t="str">
            <v>BRIXIA GAS DI CALABRESE GIOVANNA</v>
          </cell>
          <cell r="F350">
            <v>1500</v>
          </cell>
        </row>
        <row r="351">
          <cell r="A351">
            <v>6619207669</v>
          </cell>
          <cell r="B351">
            <v>2016</v>
          </cell>
          <cell r="C351">
            <v>6619207669</v>
          </cell>
          <cell r="D351" t="str">
            <v>FORNITURA installazione e collaudo pressa imballatrice presso il centro di raccolta e trattamento rifiuti di Mergozzo</v>
          </cell>
          <cell r="E351">
            <v>0</v>
          </cell>
          <cell r="F351">
            <v>205000</v>
          </cell>
        </row>
        <row r="352">
          <cell r="A352" t="str">
            <v>ZD518ED0C1</v>
          </cell>
          <cell r="B352">
            <v>2016</v>
          </cell>
          <cell r="C352" t="str">
            <v>ZD518ED0C1</v>
          </cell>
          <cell r="D352" t="str">
            <v>FORNITURA kit borsa deiezioni canine</v>
          </cell>
          <cell r="E352" t="str">
            <v>CONTENUR S.L.</v>
          </cell>
          <cell r="F352">
            <v>7725</v>
          </cell>
        </row>
        <row r="353">
          <cell r="A353" t="str">
            <v>Z3118EE05C</v>
          </cell>
          <cell r="B353">
            <v>2016</v>
          </cell>
          <cell r="C353" t="str">
            <v>Z3118EE05C</v>
          </cell>
          <cell r="D353" t="str">
            <v>FORNITURA carburanti con schede carburante</v>
          </cell>
          <cell r="E353" t="str">
            <v xml:space="preserve">PIOGGIA MAURO </v>
          </cell>
          <cell r="F353">
            <v>4000</v>
          </cell>
        </row>
        <row r="354">
          <cell r="A354" t="str">
            <v>Z0618EED48</v>
          </cell>
          <cell r="B354">
            <v>2016</v>
          </cell>
          <cell r="C354" t="str">
            <v>Z0618EED48</v>
          </cell>
          <cell r="D354" t="str">
            <v xml:space="preserve">FORNITURA materiali di consumo per spazzatrici stradali </v>
          </cell>
          <cell r="E354" t="str">
            <v>AEBI SCHMIDT ITALIA S.r.l.</v>
          </cell>
          <cell r="F354">
            <v>500</v>
          </cell>
        </row>
        <row r="355">
          <cell r="A355" t="str">
            <v>ZBB18EEFFC</v>
          </cell>
          <cell r="B355">
            <v>2016</v>
          </cell>
          <cell r="C355" t="str">
            <v>ZBB18EEFFC</v>
          </cell>
          <cell r="D355" t="str">
            <v>SERVIZIO manutenzioni varie presso impianti e fabbricati</v>
          </cell>
          <cell r="E355" t="str">
            <v>BORGAZZI VITTORIO SRL</v>
          </cell>
          <cell r="F355">
            <v>13660</v>
          </cell>
        </row>
        <row r="356">
          <cell r="A356" t="str">
            <v>Z5D18EF21A</v>
          </cell>
          <cell r="B356">
            <v>2016</v>
          </cell>
          <cell r="C356" t="str">
            <v>Z5D18EF21A</v>
          </cell>
          <cell r="D356" t="str">
            <v>FORNITURA materiale vario di consumo per raccolta e armadietti</v>
          </cell>
          <cell r="E356" t="str">
            <v>FERRAMENTA BIANCHETTI SNC</v>
          </cell>
          <cell r="F356">
            <v>1550</v>
          </cell>
        </row>
        <row r="357">
          <cell r="A357" t="str">
            <v>Z0218EF311</v>
          </cell>
          <cell r="B357">
            <v>2016</v>
          </cell>
          <cell r="C357" t="str">
            <v>Z0218EF311</v>
          </cell>
          <cell r="D357" t="str">
            <v xml:space="preserve">SERVIZIO di redazione attestazioni di idoneità tecnica veicoli raccolta rifiuti </v>
          </cell>
          <cell r="E357" t="str">
            <v>PRODOTTO AMBIENTE DI ING.MASSARA R.</v>
          </cell>
          <cell r="F357">
            <v>1800</v>
          </cell>
        </row>
        <row r="358">
          <cell r="A358" t="str">
            <v>Z7918F5CAD</v>
          </cell>
          <cell r="B358">
            <v>2016</v>
          </cell>
          <cell r="C358" t="str">
            <v>Z7918F5CAD</v>
          </cell>
          <cell r="D358" t="str">
            <v>FORNITURA completi antipioggia</v>
          </cell>
          <cell r="E358" t="str">
            <v xml:space="preserve">DEMAR ITALIA SRL </v>
          </cell>
          <cell r="F358">
            <v>5965</v>
          </cell>
        </row>
        <row r="359">
          <cell r="A359" t="str">
            <v>Z2418FCB1C</v>
          </cell>
          <cell r="B359">
            <v>2016</v>
          </cell>
          <cell r="C359" t="str">
            <v>Z2418FCB1C</v>
          </cell>
          <cell r="D359" t="str">
            <v>FORNITURA consumabili per affrancatrice</v>
          </cell>
          <cell r="E359" t="str">
            <v>Italiana Audion S.r.l.</v>
          </cell>
          <cell r="F359">
            <v>104</v>
          </cell>
        </row>
        <row r="360">
          <cell r="A360" t="str">
            <v>ZE41907775</v>
          </cell>
          <cell r="B360">
            <v>2016</v>
          </cell>
          <cell r="C360" t="str">
            <v>ZE41907775</v>
          </cell>
          <cell r="D360" t="str">
            <v xml:space="preserve">FORNITURA schede magnetiche per servizi di raccolta rifiuti </v>
          </cell>
          <cell r="E360" t="str">
            <v>IDRA SRL</v>
          </cell>
          <cell r="F360">
            <v>5480</v>
          </cell>
        </row>
        <row r="361">
          <cell r="A361" t="str">
            <v>ZCA1907B3C</v>
          </cell>
          <cell r="B361">
            <v>2016</v>
          </cell>
          <cell r="C361" t="str">
            <v>ZCA1907B3C</v>
          </cell>
          <cell r="D361" t="str">
            <v>FORNITURA sacchi carta per raccolta frazione organica</v>
          </cell>
          <cell r="E361" t="str">
            <v>SUMUS ITALIA SRL</v>
          </cell>
          <cell r="F361">
            <v>16737</v>
          </cell>
        </row>
        <row r="362">
          <cell r="A362" t="str">
            <v>Z4119107C6</v>
          </cell>
          <cell r="B362">
            <v>2016</v>
          </cell>
          <cell r="C362" t="str">
            <v>Z4119107C6</v>
          </cell>
          <cell r="D362" t="str">
            <v>FORNITURA DPI vari e scarpe residuali</v>
          </cell>
          <cell r="E362" t="str">
            <v>GRAFER S.R.L.</v>
          </cell>
          <cell r="F362">
            <v>2733</v>
          </cell>
        </row>
        <row r="363">
          <cell r="A363" t="str">
            <v>6632729D1C</v>
          </cell>
          <cell r="B363">
            <v>2016</v>
          </cell>
          <cell r="C363" t="str">
            <v>6632729D1C</v>
          </cell>
          <cell r="D363" t="str">
            <v>FORNITURA installazione e collaudo pressa imballatrice presso il centro di raccolta e trattamento rifiuti di Mergozzo</v>
          </cell>
          <cell r="E363" t="str">
            <v>Zagib S.p.A.</v>
          </cell>
          <cell r="F363">
            <v>205000</v>
          </cell>
        </row>
        <row r="364">
          <cell r="A364" t="str">
            <v>ZF7191DE87</v>
          </cell>
          <cell r="B364">
            <v>2016</v>
          </cell>
          <cell r="C364" t="str">
            <v>ZF7191DE87</v>
          </cell>
          <cell r="D364" t="str">
            <v>FORNITURA carburanti con schede carburante</v>
          </cell>
          <cell r="E364" t="str">
            <v>MERCANTE IOB SAS DI MERCANTE L. &amp; C.</v>
          </cell>
          <cell r="F364">
            <v>5000</v>
          </cell>
        </row>
        <row r="365">
          <cell r="A365" t="str">
            <v>ZB3191DFCF</v>
          </cell>
          <cell r="B365">
            <v>2016</v>
          </cell>
          <cell r="C365" t="str">
            <v>ZB3191DFCF</v>
          </cell>
          <cell r="D365" t="str">
            <v>FORNITURA pubblicazioni specialistiche MEMENTO 2016</v>
          </cell>
          <cell r="E365" t="str">
            <v>IPSOA-FRANCIS LEFEBVRE SRL</v>
          </cell>
          <cell r="F365">
            <v>419</v>
          </cell>
        </row>
        <row r="366">
          <cell r="A366" t="str">
            <v>ZEB191E519</v>
          </cell>
          <cell r="B366">
            <v>2016</v>
          </cell>
          <cell r="C366" t="str">
            <v>ZEB191E519</v>
          </cell>
          <cell r="D366" t="str">
            <v>SERVIZIO manutenzione attrezzature raccolta</v>
          </cell>
          <cell r="E366" t="str">
            <v>PROJECT- CAR S.R.L.</v>
          </cell>
          <cell r="F366">
            <v>1000</v>
          </cell>
        </row>
        <row r="367">
          <cell r="A367" t="str">
            <v>Z4E191EEBF</v>
          </cell>
          <cell r="B367">
            <v>2016</v>
          </cell>
          <cell r="C367" t="str">
            <v>Z4E191EEBF</v>
          </cell>
          <cell r="D367" t="str">
            <v>CANONE annuo programma TIS WEB</v>
          </cell>
          <cell r="E367" t="str">
            <v>CONTINENTAL AUTOMOTIVE TRADING ITALIA SR</v>
          </cell>
          <cell r="F367">
            <v>900</v>
          </cell>
        </row>
        <row r="368">
          <cell r="A368" t="str">
            <v>Z0F1921D7F</v>
          </cell>
          <cell r="B368">
            <v>2016</v>
          </cell>
          <cell r="C368" t="str">
            <v>Z0F1921D7F</v>
          </cell>
          <cell r="D368" t="str">
            <v>LAVORI di realizzazione basamenti in CA per posa nuova pesa a ponte e relativo box ufficio presso impianti di Domodossola</v>
          </cell>
          <cell r="E368" t="str">
            <v>Impresa Prini s.r.l.</v>
          </cell>
          <cell r="F368">
            <v>23335</v>
          </cell>
        </row>
        <row r="369">
          <cell r="A369" t="str">
            <v>ZC0192E628</v>
          </cell>
          <cell r="B369">
            <v>2016</v>
          </cell>
          <cell r="C369" t="str">
            <v>ZC0192E628</v>
          </cell>
          <cell r="D369" t="str">
            <v>FORNITURA calzature speciali</v>
          </cell>
          <cell r="E369" t="str">
            <v>ECOSANIT CALZATURE SNC</v>
          </cell>
          <cell r="F369">
            <v>103</v>
          </cell>
        </row>
        <row r="370">
          <cell r="A370" t="str">
            <v>Z751936AE5</v>
          </cell>
          <cell r="B370">
            <v>2016</v>
          </cell>
          <cell r="C370" t="str">
            <v>Z751936AE5</v>
          </cell>
          <cell r="D370" t="str">
            <v>FORNITURA trattore usato</v>
          </cell>
          <cell r="E370" t="str">
            <v>LA NETTATUTTO S.R.L.</v>
          </cell>
          <cell r="F370">
            <v>7500</v>
          </cell>
        </row>
        <row r="371">
          <cell r="A371" t="str">
            <v>Z631937D93</v>
          </cell>
          <cell r="B371">
            <v>2016</v>
          </cell>
          <cell r="C371" t="str">
            <v>Z631937D93</v>
          </cell>
          <cell r="D371" t="str">
            <v>FORNITURA sacchi per deiezioni canine e raccolta Devero</v>
          </cell>
          <cell r="E371" t="str">
            <v>Cattaneo Plast s.r.l.</v>
          </cell>
          <cell r="F371">
            <v>1301</v>
          </cell>
        </row>
        <row r="372">
          <cell r="A372" t="str">
            <v>ZED19401E0</v>
          </cell>
          <cell r="B372">
            <v>2016</v>
          </cell>
          <cell r="C372" t="str">
            <v>ZED19401E0</v>
          </cell>
          <cell r="D372" t="str">
            <v>LAVORI di rimozione e successiva posa contenitori interrati Verbania</v>
          </cell>
          <cell r="E372" t="str">
            <v>BORGAZZI VITTORIO SRL</v>
          </cell>
          <cell r="F372">
            <v>23750</v>
          </cell>
        </row>
        <row r="373">
          <cell r="A373" t="str">
            <v>Z8F194D1E4</v>
          </cell>
          <cell r="B373">
            <v>2016</v>
          </cell>
          <cell r="C373" t="str">
            <v>Z8F194D1E4</v>
          </cell>
          <cell r="D373" t="str">
            <v xml:space="preserve">SERVIZIO abbonamento digicamere "più prezzi"  </v>
          </cell>
          <cell r="E373" t="str">
            <v>DigiCamere S.c.a.r.l.</v>
          </cell>
          <cell r="F373">
            <v>250</v>
          </cell>
        </row>
        <row r="374">
          <cell r="A374" t="str">
            <v>Z24195D64A</v>
          </cell>
          <cell r="B374">
            <v>2016</v>
          </cell>
          <cell r="C374" t="str">
            <v>Z24195D64A</v>
          </cell>
          <cell r="D374" t="str">
            <v>SERVIZI manutentivi Isole interrate Gignese, Baveno e Stresa</v>
          </cell>
          <cell r="E374" t="str">
            <v>KGN SRL</v>
          </cell>
          <cell r="F374">
            <v>10549.5</v>
          </cell>
        </row>
        <row r="375">
          <cell r="A375" t="str">
            <v>666015341F</v>
          </cell>
          <cell r="B375">
            <v>2016</v>
          </cell>
          <cell r="C375" t="str">
            <v>666015341F</v>
          </cell>
          <cell r="D375" t="str">
            <v>LOTTO 1- SERVIZI DI TRASPORTO e AVVIO A RECUPERO RIFIUTI PROVENIENTI DA RACCOLTA DIFFERENZIATA CER 200307</v>
          </cell>
          <cell r="E375" t="str">
            <v>Cereda Ambrogio S.r.l.</v>
          </cell>
          <cell r="F375">
            <v>670930</v>
          </cell>
        </row>
        <row r="376">
          <cell r="A376">
            <v>6660179992</v>
          </cell>
          <cell r="B376">
            <v>2016</v>
          </cell>
          <cell r="C376">
            <v>6660179992</v>
          </cell>
          <cell r="D376" t="str">
            <v>LOTTO 2- SERVIZI DI TRASPORTO e AVVIO A RECUPERO RIFIUTI PROVENIENTI DA RACCOLTA DIFFERENZIATA CER 200201</v>
          </cell>
          <cell r="E376" t="str">
            <v>Re Sergio Autotrasporti S.r.l. (mandataria)
Azienda Agricola Allevi S.r.l. (mandante)</v>
          </cell>
          <cell r="F376">
            <v>417072</v>
          </cell>
        </row>
        <row r="377">
          <cell r="A377" t="str">
            <v>666019786D</v>
          </cell>
          <cell r="B377">
            <v>2016</v>
          </cell>
          <cell r="C377" t="str">
            <v>666019786D</v>
          </cell>
          <cell r="D377" t="str">
            <v>LOTTO 3- SERVIZI DI TRASPORTO e AVVIO A RECUPERO RIFIUTI PROVENIENTI DA RACCOLTA DIFFERENZIATA CER 200108</v>
          </cell>
          <cell r="E377" t="str">
            <v>LOTTO DESERTO</v>
          </cell>
          <cell r="F377">
            <v>2096000</v>
          </cell>
        </row>
        <row r="378">
          <cell r="A378" t="str">
            <v>6660224EB3</v>
          </cell>
          <cell r="B378">
            <v>2016</v>
          </cell>
          <cell r="C378" t="str">
            <v>6660224EB3</v>
          </cell>
          <cell r="D378" t="str">
            <v>LOTTO 4- SERVIZI DI TRASPORTO eSMALTIMENTO RIFIUTI PROVENIENTI DA RACCOLTA DIFFERENZIATA CER 200127*</v>
          </cell>
          <cell r="E378" t="str">
            <v>Tramonto Antonio S.r.l.</v>
          </cell>
          <cell r="F378">
            <v>39120</v>
          </cell>
        </row>
        <row r="379">
          <cell r="A379" t="str">
            <v>66604866EB</v>
          </cell>
          <cell r="B379">
            <v>2016</v>
          </cell>
          <cell r="C379" t="str">
            <v>66604866EB</v>
          </cell>
          <cell r="D379" t="str">
            <v>SERVIZIO NOLEGGIO "FULL SERVICE" MACCHINE OPERATRICI PER LO SPAZZAMENTO STRADALE</v>
          </cell>
          <cell r="E379" t="str">
            <v>F.A.I.P. S.R.L.</v>
          </cell>
          <cell r="F379">
            <v>2150000</v>
          </cell>
        </row>
        <row r="380">
          <cell r="A380" t="str">
            <v>ZEB1963325</v>
          </cell>
          <cell r="B380">
            <v>2016</v>
          </cell>
          <cell r="C380" t="str">
            <v>ZEB1963325</v>
          </cell>
          <cell r="D380" t="str">
            <v>SERVIZIO di manutenzione compressori discarica</v>
          </cell>
          <cell r="E380" t="str">
            <v>BLU AIR SRL</v>
          </cell>
          <cell r="F380">
            <v>335</v>
          </cell>
        </row>
        <row r="381">
          <cell r="A381" t="str">
            <v>Z0119639B0</v>
          </cell>
          <cell r="B381">
            <v>2016</v>
          </cell>
          <cell r="C381" t="str">
            <v>Z0119639B0</v>
          </cell>
          <cell r="D381" t="str">
            <v>SERVIZIO di noleggio veicolo per la raccolta rifiuti urbani</v>
          </cell>
          <cell r="E381" t="str">
            <v>VRENT S.R.L.</v>
          </cell>
          <cell r="F381">
            <v>32210</v>
          </cell>
        </row>
        <row r="382">
          <cell r="A382" t="str">
            <v>Z6C196391D</v>
          </cell>
          <cell r="B382">
            <v>2016</v>
          </cell>
          <cell r="C382" t="str">
            <v>Z6C196391D</v>
          </cell>
          <cell r="D382" t="str">
            <v>FORNITURA benna a polipo con rotatore e gancio e martinetto</v>
          </cell>
          <cell r="E382" t="str">
            <v>ROZZI S.P.A.</v>
          </cell>
          <cell r="F382">
            <v>5334</v>
          </cell>
        </row>
        <row r="383">
          <cell r="A383" t="str">
            <v>Z131965808</v>
          </cell>
          <cell r="B383">
            <v>2016</v>
          </cell>
          <cell r="C383" t="str">
            <v>Z131965808</v>
          </cell>
          <cell r="D383" t="str">
            <v xml:space="preserve">SERVIZIO pubblicazione gare servizi e forniture IPZS </v>
          </cell>
          <cell r="E383" t="str">
            <v>ISTITUTO POLIGRAFICO E ZECCA</v>
          </cell>
          <cell r="F383">
            <v>6556</v>
          </cell>
        </row>
        <row r="384">
          <cell r="A384" t="str">
            <v>Z7A1965F34</v>
          </cell>
          <cell r="B384">
            <v>2016</v>
          </cell>
          <cell r="C384" t="str">
            <v>Z7A1965F34</v>
          </cell>
          <cell r="D384" t="str">
            <v xml:space="preserve">SERVIZIO di progettazione e direzione lavori per intervento di manutenzione straordinaria piazzali centro di raccolta Domodossola </v>
          </cell>
          <cell r="E384" t="str">
            <v>Geom. Gianfranca BLARDONE</v>
          </cell>
          <cell r="F384">
            <v>1637</v>
          </cell>
        </row>
        <row r="385">
          <cell r="A385" t="str">
            <v>Z9719674BF</v>
          </cell>
          <cell r="B385">
            <v>2016</v>
          </cell>
          <cell r="C385" t="str">
            <v>Z9719674BF</v>
          </cell>
          <cell r="D385" t="str">
            <v xml:space="preserve">SERVIZI manutenzione meccanica veicoli aziendali Lotto 1 Ossola derivanti da AQ </v>
          </cell>
          <cell r="E385" t="str">
            <v>DRAY CAR S.R.L.</v>
          </cell>
          <cell r="F385">
            <v>35000</v>
          </cell>
        </row>
        <row r="386">
          <cell r="A386" t="str">
            <v>ZED1967560</v>
          </cell>
          <cell r="B386">
            <v>2016</v>
          </cell>
          <cell r="C386" t="str">
            <v>ZED1967560</v>
          </cell>
          <cell r="D386" t="str">
            <v xml:space="preserve">SERVIZi di manutenzione elettrica veicoli aziendali lotto 1 Ossola da AQ </v>
          </cell>
          <cell r="E386" t="str">
            <v>SPECIAL CAR SNC DI BIONDO FRANCESCO &amp; C.</v>
          </cell>
          <cell r="F386">
            <v>17863.560000000001</v>
          </cell>
        </row>
        <row r="387">
          <cell r="A387">
            <v>6661846939</v>
          </cell>
          <cell r="B387">
            <v>2016</v>
          </cell>
          <cell r="C387">
            <v>6661846939</v>
          </cell>
          <cell r="D387" t="str">
            <v xml:space="preserve">SERVIZI manutenzione meccanica veicoli aziendali Lotto 1 Ossola derivanti da AQ </v>
          </cell>
          <cell r="E387" t="str">
            <v>DRAY CAR S.R.L.</v>
          </cell>
          <cell r="F387">
            <v>50000</v>
          </cell>
        </row>
        <row r="388">
          <cell r="A388" t="str">
            <v>ZE91968EC5</v>
          </cell>
          <cell r="B388">
            <v>2016</v>
          </cell>
          <cell r="C388" t="str">
            <v>ZE91968EC5</v>
          </cell>
          <cell r="D388" t="str">
            <v>FORNITURA ginocchiera</v>
          </cell>
          <cell r="E388" t="str">
            <v>O.S.G. BROS S.R.L.</v>
          </cell>
          <cell r="F388">
            <v>30</v>
          </cell>
        </row>
        <row r="389">
          <cell r="A389" t="str">
            <v>Z2C196F7B9</v>
          </cell>
          <cell r="B389">
            <v>2016</v>
          </cell>
          <cell r="C389" t="str">
            <v>Z2C196F7B9</v>
          </cell>
          <cell r="D389" t="str">
            <v>SERVIZIO pubblicazione gare servizi e forniture giornali</v>
          </cell>
          <cell r="E389" t="str">
            <v>PUBLINFORMA S.R.L.</v>
          </cell>
          <cell r="F389">
            <v>1520</v>
          </cell>
        </row>
        <row r="390">
          <cell r="A390" t="str">
            <v>Z451977228</v>
          </cell>
          <cell r="B390">
            <v>2016</v>
          </cell>
          <cell r="C390" t="str">
            <v>Z451977228</v>
          </cell>
          <cell r="D390" t="str">
            <v>SERVIZI di manutenzione esterna pneumatici</v>
          </cell>
          <cell r="E390" t="str">
            <v>SPI SERVICE SRL</v>
          </cell>
          <cell r="F390">
            <v>500</v>
          </cell>
        </row>
        <row r="391">
          <cell r="A391" t="str">
            <v>666765749E</v>
          </cell>
          <cell r="B391">
            <v>2016</v>
          </cell>
          <cell r="C391" t="str">
            <v>666765749E</v>
          </cell>
          <cell r="D391" t="str">
            <v>LAVORI DI REALIZZAZIONE NUOVO CENTRO RACCOLTA DIFFERENZIATA</v>
          </cell>
          <cell r="E391" t="str">
            <v>Tecno Costruzioni S.r.l.</v>
          </cell>
          <cell r="F391">
            <v>529715</v>
          </cell>
        </row>
        <row r="392">
          <cell r="A392" t="str">
            <v>Z5D19778A0</v>
          </cell>
          <cell r="B392">
            <v>2016</v>
          </cell>
          <cell r="C392" t="str">
            <v>Z5D19778A0</v>
          </cell>
          <cell r="D392" t="str">
            <v>CIG ANNULLATO</v>
          </cell>
          <cell r="E392">
            <v>0</v>
          </cell>
          <cell r="F392">
            <v>0</v>
          </cell>
        </row>
        <row r="393">
          <cell r="A393" t="str">
            <v>Z3D198B198</v>
          </cell>
          <cell r="B393">
            <v>2016</v>
          </cell>
          <cell r="C393" t="str">
            <v>Z3D198B198</v>
          </cell>
          <cell r="D393" t="str">
            <v>SERVIZIO pubblicazione bando di gara su quotidiani</v>
          </cell>
          <cell r="E393" t="str">
            <v>PUBBLIGARE MANAGEMENT SRL</v>
          </cell>
          <cell r="F393">
            <v>2960</v>
          </cell>
        </row>
        <row r="394">
          <cell r="A394" t="str">
            <v>Z9C19947B8</v>
          </cell>
          <cell r="B394">
            <v>2016</v>
          </cell>
          <cell r="C394" t="str">
            <v>Z9C19947B8</v>
          </cell>
          <cell r="D394" t="str">
            <v xml:space="preserve">FORNITURA materiali edili per manutenzioni immobili </v>
          </cell>
          <cell r="E394" t="str">
            <v>EDILBRU MATERIALI EDILI</v>
          </cell>
          <cell r="F394">
            <v>300</v>
          </cell>
        </row>
        <row r="395">
          <cell r="A395" t="str">
            <v>ZAA1994988</v>
          </cell>
          <cell r="B395">
            <v>2016</v>
          </cell>
          <cell r="C395" t="str">
            <v>ZAA1994988</v>
          </cell>
          <cell r="D395" t="str">
            <v>SERVIZIO di analisi imballaggi plastici e misti</v>
          </cell>
          <cell r="E395" t="str">
            <v>ECORICERCA SRL</v>
          </cell>
          <cell r="F395">
            <v>1560</v>
          </cell>
        </row>
        <row r="396">
          <cell r="A396" t="str">
            <v>Z1719987E1</v>
          </cell>
          <cell r="B396">
            <v>2016</v>
          </cell>
          <cell r="C396" t="str">
            <v>Z1719987E1</v>
          </cell>
          <cell r="D396" t="str">
            <v>FORNITURA licenze software ed hardware</v>
          </cell>
          <cell r="E396" t="str">
            <v>FLEXXA SRL</v>
          </cell>
          <cell r="F396">
            <v>4396</v>
          </cell>
        </row>
        <row r="397">
          <cell r="A397" t="str">
            <v>ZC1199A7F9</v>
          </cell>
          <cell r="B397">
            <v>2016</v>
          </cell>
          <cell r="C397" t="str">
            <v>ZC1199A7F9</v>
          </cell>
          <cell r="D397" t="str">
            <v>SERVIZIO pratiche automobilistiche raccolta</v>
          </cell>
          <cell r="E397" t="str">
            <v>APA SNC DI AGOSTI D. E CARGANICO M.</v>
          </cell>
          <cell r="F397">
            <v>9000</v>
          </cell>
        </row>
        <row r="398">
          <cell r="A398" t="str">
            <v>ZE919A5874</v>
          </cell>
          <cell r="B398">
            <v>2016</v>
          </cell>
          <cell r="C398" t="str">
            <v>ZE919A5874</v>
          </cell>
          <cell r="D398" t="str">
            <v>FORNITURA sacchi conformi</v>
          </cell>
          <cell r="E398" t="str">
            <v>COOPERATIVA SOCIALE RISORSE SRL</v>
          </cell>
          <cell r="F398">
            <v>1476</v>
          </cell>
        </row>
        <row r="399">
          <cell r="A399" t="str">
            <v>6680855FF0</v>
          </cell>
          <cell r="B399">
            <v>2016</v>
          </cell>
          <cell r="C399" t="str">
            <v>6680855FF0</v>
          </cell>
          <cell r="D399" t="str">
            <v>FORNITURA di carburante mediante fuel card</v>
          </cell>
          <cell r="E399" t="str">
            <v>TOTALERG S.p.A</v>
          </cell>
          <cell r="F399">
            <v>250000</v>
          </cell>
        </row>
        <row r="400">
          <cell r="A400" t="str">
            <v>Z7E19A871C</v>
          </cell>
          <cell r="B400">
            <v>2016</v>
          </cell>
          <cell r="C400" t="str">
            <v>Z7E19A871C</v>
          </cell>
          <cell r="D400" t="str">
            <v>FORNITURA sedie per uffici e sala riunioni</v>
          </cell>
          <cell r="E400" t="str">
            <v>GARBOLI PER L'UFFICIO</v>
          </cell>
          <cell r="F400">
            <v>2701</v>
          </cell>
        </row>
        <row r="401">
          <cell r="A401" t="str">
            <v>6682076F8A</v>
          </cell>
          <cell r="B401">
            <v>2016</v>
          </cell>
          <cell r="C401" t="str">
            <v>6682076F8A</v>
          </cell>
          <cell r="D401" t="str">
            <v>FORNITURA CARBURANTE PER AUTOTRAZIONE MEDIANTE CONSEGNA A DOMICILIO</v>
          </cell>
          <cell r="E401" t="str">
            <v>EUROPAM SRL</v>
          </cell>
          <cell r="F401">
            <v>70000</v>
          </cell>
        </row>
        <row r="402">
          <cell r="A402" t="str">
            <v>ZDA19B3AD2</v>
          </cell>
          <cell r="B402">
            <v>2016</v>
          </cell>
          <cell r="C402" t="str">
            <v>ZDA19B3AD2</v>
          </cell>
          <cell r="D402" t="str">
            <v xml:space="preserve">FORNITURA contenitori </v>
          </cell>
          <cell r="E402" t="str">
            <v>MATTIUSSI ECOLOGIA SPA</v>
          </cell>
          <cell r="F402">
            <v>1050</v>
          </cell>
        </row>
        <row r="403">
          <cell r="A403" t="str">
            <v>Z4A19B3D30</v>
          </cell>
          <cell r="B403">
            <v>2016</v>
          </cell>
          <cell r="C403" t="str">
            <v>Z4A19B3D30</v>
          </cell>
          <cell r="D403" t="str">
            <v>FORNITURA plastificatrice e consumabili</v>
          </cell>
          <cell r="E403" t="str">
            <v>LYRECO ITALIA S.p.A.</v>
          </cell>
          <cell r="F403">
            <v>251</v>
          </cell>
        </row>
        <row r="404">
          <cell r="A404" t="str">
            <v>ZB019B51D1</v>
          </cell>
          <cell r="B404">
            <v>2016</v>
          </cell>
          <cell r="C404" t="str">
            <v>ZB019B51D1</v>
          </cell>
          <cell r="D404" t="str">
            <v>FORNITURA consumabili per spazzatrici</v>
          </cell>
          <cell r="E404" t="str">
            <v>ECOMON SRL</v>
          </cell>
          <cell r="F404">
            <v>4000</v>
          </cell>
        </row>
        <row r="405">
          <cell r="A405" t="str">
            <v>ZB719BECA8</v>
          </cell>
          <cell r="B405">
            <v>2016</v>
          </cell>
          <cell r="C405" t="str">
            <v>ZB719BECA8</v>
          </cell>
          <cell r="D405" t="str">
            <v>SERVIZIO manutenzione attrezzature raccolta</v>
          </cell>
          <cell r="E405" t="str">
            <v>AGRIVAL S.A.S.</v>
          </cell>
          <cell r="F405">
            <v>2250</v>
          </cell>
        </row>
        <row r="406">
          <cell r="A406" t="str">
            <v>Z2D19BF0A4</v>
          </cell>
          <cell r="B406">
            <v>2016</v>
          </cell>
          <cell r="C406" t="str">
            <v>Z2D19BF0A4</v>
          </cell>
          <cell r="D406" t="str">
            <v>SERVIZIO noleggio spazzatrice</v>
          </cell>
          <cell r="E406" t="str">
            <v>FAIP SRL</v>
          </cell>
          <cell r="F406">
            <v>600</v>
          </cell>
        </row>
        <row r="407">
          <cell r="A407" t="str">
            <v>Z8819C6C32</v>
          </cell>
          <cell r="B407">
            <v>2016</v>
          </cell>
          <cell r="C407" t="str">
            <v>Z8819C6C32</v>
          </cell>
          <cell r="D407" t="str">
            <v xml:space="preserve">FORNITURA materiali di consumo per spazzatrici stradali </v>
          </cell>
          <cell r="E407" t="str">
            <v>CESEL SRL</v>
          </cell>
          <cell r="F407">
            <v>300</v>
          </cell>
        </row>
        <row r="408">
          <cell r="A408" t="str">
            <v>Z5919DA606</v>
          </cell>
          <cell r="B408">
            <v>2016</v>
          </cell>
          <cell r="C408" t="str">
            <v>Z5919DA606</v>
          </cell>
          <cell r="D408" t="str">
            <v>FORNITURA materiale elettrico</v>
          </cell>
          <cell r="E408" t="str">
            <v>COMOLI, FERRARI &amp; C. S.P.A.</v>
          </cell>
          <cell r="F408">
            <v>195</v>
          </cell>
        </row>
        <row r="409">
          <cell r="A409" t="str">
            <v>Z5E19E4F08</v>
          </cell>
          <cell r="B409">
            <v>2016</v>
          </cell>
          <cell r="C409" t="str">
            <v>Z5E19E4F08</v>
          </cell>
          <cell r="D409" t="str">
            <v>FORNITURA materiale ricambio per trattamento acque</v>
          </cell>
          <cell r="E409" t="str">
            <v>EDIL IMPIANTI 2 SRL A SOCIO UNICO</v>
          </cell>
          <cell r="F409">
            <v>570</v>
          </cell>
        </row>
        <row r="410">
          <cell r="A410" t="str">
            <v>ZC319F51A5</v>
          </cell>
          <cell r="B410">
            <v>2016</v>
          </cell>
          <cell r="C410" t="str">
            <v>ZC319F51A5</v>
          </cell>
          <cell r="D410" t="str">
            <v>SERVIZIO manutenzione cancello elettrico</v>
          </cell>
          <cell r="E410" t="str">
            <v>TEMAC SRL</v>
          </cell>
          <cell r="F410">
            <v>50</v>
          </cell>
        </row>
        <row r="411">
          <cell r="A411" t="str">
            <v>Z2219F6114</v>
          </cell>
          <cell r="B411">
            <v>2016</v>
          </cell>
          <cell r="C411" t="str">
            <v>Z2219F6114</v>
          </cell>
          <cell r="D411" t="str">
            <v>FORNITURA stampati vari</v>
          </cell>
          <cell r="E411" t="str">
            <v>PRINT GRAFICA DI PISTONE MICHELE</v>
          </cell>
          <cell r="F411">
            <v>990</v>
          </cell>
        </row>
        <row r="412">
          <cell r="A412" t="str">
            <v>Z3919FE6BD</v>
          </cell>
          <cell r="B412">
            <v>2016</v>
          </cell>
          <cell r="C412" t="str">
            <v>Z3919FE6BD</v>
          </cell>
          <cell r="D412" t="str">
            <v>SERVIZIO progettazione area spostamento rifiuto organico</v>
          </cell>
          <cell r="E412" t="str">
            <v>DIDO ING. FABRIZIO</v>
          </cell>
          <cell r="F412">
            <v>4368</v>
          </cell>
        </row>
        <row r="413">
          <cell r="A413" t="str">
            <v>Z9C19FECD5</v>
          </cell>
          <cell r="B413">
            <v>2016</v>
          </cell>
          <cell r="C413" t="str">
            <v>Z9C19FECD5</v>
          </cell>
          <cell r="D413" t="str">
            <v>SERVIZIO pesatura mezzi</v>
          </cell>
          <cell r="E413" t="str">
            <v>CAVE SPADEA &amp; C. SRL</v>
          </cell>
          <cell r="F413">
            <v>5893</v>
          </cell>
        </row>
        <row r="414">
          <cell r="A414" t="str">
            <v>Z1D19FEDE6</v>
          </cell>
          <cell r="B414">
            <v>2016</v>
          </cell>
          <cell r="C414" t="str">
            <v>Z1D19FEDE6</v>
          </cell>
          <cell r="D414" t="str">
            <v>SERVIZIO manutenzione porte</v>
          </cell>
          <cell r="E414" t="str">
            <v>GRAFER S.R.L.</v>
          </cell>
          <cell r="F414">
            <v>150</v>
          </cell>
        </row>
        <row r="415">
          <cell r="A415" t="str">
            <v>ZCB1A0F28A</v>
          </cell>
          <cell r="B415">
            <v>2016</v>
          </cell>
          <cell r="C415" t="str">
            <v>ZCB1A0F28A</v>
          </cell>
          <cell r="D415" t="str">
            <v>SERVIZI legali per recupero crediti</v>
          </cell>
          <cell r="E415" t="str">
            <v>ADREANI AVV.TO MAURIZIO</v>
          </cell>
          <cell r="F415">
            <v>3000</v>
          </cell>
        </row>
        <row r="416">
          <cell r="A416" t="str">
            <v>Z831A17234</v>
          </cell>
          <cell r="B416">
            <v>2016</v>
          </cell>
          <cell r="C416" t="str">
            <v>Z831A17234</v>
          </cell>
          <cell r="D416" t="str">
            <v>FORNITURA caricatore usato per impianto trattamento rifiuti</v>
          </cell>
          <cell r="E416" t="str">
            <v>SOLMEC S.P.A.</v>
          </cell>
          <cell r="F416">
            <v>39000</v>
          </cell>
        </row>
        <row r="417">
          <cell r="A417" t="str">
            <v>Z081A2A837</v>
          </cell>
          <cell r="B417">
            <v>2016</v>
          </cell>
          <cell r="C417" t="str">
            <v>Z081A2A837</v>
          </cell>
          <cell r="D417" t="str">
            <v>FORNITURA integrativa sacchi in LDPE Bianchi per secco residuo lt. 60/120</v>
          </cell>
          <cell r="E417" t="str">
            <v>Cattaneo Plast s.r.l.</v>
          </cell>
          <cell r="F417">
            <v>30400</v>
          </cell>
        </row>
        <row r="418">
          <cell r="A418" t="str">
            <v>Z2E1A2A9A2</v>
          </cell>
          <cell r="B418">
            <v>2016</v>
          </cell>
          <cell r="C418" t="str">
            <v>Z2E1A2A9A2</v>
          </cell>
          <cell r="D418" t="str">
            <v>SERVIZIO pubblicazione annuncio selezione personale</v>
          </cell>
          <cell r="E418" t="str">
            <v>CREA SRL</v>
          </cell>
          <cell r="F418">
            <v>209</v>
          </cell>
        </row>
        <row r="419">
          <cell r="A419" t="str">
            <v>ZD91A2C904</v>
          </cell>
          <cell r="B419">
            <v>2016</v>
          </cell>
          <cell r="C419" t="str">
            <v>ZD91A2C904</v>
          </cell>
          <cell r="D419" t="str">
            <v>SERVIZI di recupero e trasporto attrezzature</v>
          </cell>
          <cell r="E419" t="str">
            <v>POSSETTI LOGISTICA SRL</v>
          </cell>
          <cell r="F419">
            <v>1500</v>
          </cell>
        </row>
        <row r="420">
          <cell r="A420" t="str">
            <v>ZA51A2F3DE</v>
          </cell>
          <cell r="B420">
            <v>2016</v>
          </cell>
          <cell r="C420" t="str">
            <v>ZA51A2F3DE</v>
          </cell>
          <cell r="D420" t="str">
            <v>SERVIZIO pubblicazione annuncio selezione personale</v>
          </cell>
          <cell r="E420" t="str">
            <v>ULTRAVOX SRL</v>
          </cell>
          <cell r="F420">
            <v>300</v>
          </cell>
        </row>
        <row r="421">
          <cell r="A421" t="str">
            <v>ZC31A44A4B</v>
          </cell>
          <cell r="B421">
            <v>2016</v>
          </cell>
          <cell r="C421" t="str">
            <v>ZC31A44A4B</v>
          </cell>
          <cell r="D421" t="str">
            <v>SERVIZIO di noleggio spazzatrice</v>
          </cell>
          <cell r="E421" t="str">
            <v>DULEVO INTERNATIONAL SPA</v>
          </cell>
          <cell r="F421">
            <v>700</v>
          </cell>
        </row>
        <row r="422">
          <cell r="A422" t="str">
            <v>ZBF1A5047C</v>
          </cell>
          <cell r="B422">
            <v>2016</v>
          </cell>
          <cell r="C422" t="str">
            <v>ZBF1A5047C</v>
          </cell>
          <cell r="D422" t="str">
            <v>FORNITURA cartucce e toner stampanti e fax</v>
          </cell>
          <cell r="E422" t="str">
            <v>FINBUC S.R.L.</v>
          </cell>
          <cell r="F422">
            <v>2793.5</v>
          </cell>
        </row>
        <row r="423">
          <cell r="A423" t="str">
            <v>Z871A579C1</v>
          </cell>
          <cell r="B423">
            <v>2016</v>
          </cell>
          <cell r="C423" t="str">
            <v>Z871A579C1</v>
          </cell>
          <cell r="D423" t="str">
            <v>FORNITURA pneumatici pala Liebherr</v>
          </cell>
          <cell r="E423" t="str">
            <v>INDUSTRIAL GOMME GROUP  SRL</v>
          </cell>
          <cell r="F423">
            <v>8500</v>
          </cell>
        </row>
        <row r="424">
          <cell r="A424" t="str">
            <v>Z941A5AE48</v>
          </cell>
          <cell r="B424">
            <v>2016</v>
          </cell>
          <cell r="C424" t="str">
            <v>Z941A5AE48</v>
          </cell>
          <cell r="D424" t="str">
            <v>FORNITURA caricatore ITALEV</v>
          </cell>
          <cell r="E424" t="str">
            <v>BORGO AGNELLO S.P.A.</v>
          </cell>
          <cell r="F424">
            <v>29000</v>
          </cell>
        </row>
        <row r="425">
          <cell r="A425" t="str">
            <v>Z721A5B1DD</v>
          </cell>
          <cell r="B425">
            <v>2016</v>
          </cell>
          <cell r="C425" t="str">
            <v>Z721A5B1DD</v>
          </cell>
          <cell r="D425" t="str">
            <v>FORNITURA automezzo raccolta con vasca da 3,5 mc</v>
          </cell>
          <cell r="E425" t="str">
            <v xml:space="preserve">VRENT S.r.l. </v>
          </cell>
          <cell r="F425">
            <v>9200</v>
          </cell>
        </row>
        <row r="426">
          <cell r="A426" t="str">
            <v>Z721A5B4CE</v>
          </cell>
          <cell r="B426">
            <v>2016</v>
          </cell>
          <cell r="C426" t="str">
            <v>Z721A5B4CE</v>
          </cell>
          <cell r="D426" t="str">
            <v>SERVIZIO smaltimento sorgente radioattiva</v>
          </cell>
          <cell r="E426" t="str">
            <v>PROTEX ITALIA SPA</v>
          </cell>
          <cell r="F426">
            <v>1550</v>
          </cell>
        </row>
        <row r="427">
          <cell r="A427" t="str">
            <v>Z891A5B61A</v>
          </cell>
          <cell r="B427">
            <v>2016</v>
          </cell>
          <cell r="C427" t="str">
            <v>Z891A5B61A</v>
          </cell>
          <cell r="D427" t="str">
            <v>FORNITURA olio motore</v>
          </cell>
          <cell r="E427" t="str">
            <v>PAKELO MOTOR OIL S.R.L.</v>
          </cell>
          <cell r="F427">
            <v>1348</v>
          </cell>
        </row>
        <row r="428">
          <cell r="A428" t="str">
            <v>ZAF1A5BD67</v>
          </cell>
          <cell r="B428">
            <v>2016</v>
          </cell>
          <cell r="C428" t="str">
            <v>ZAF1A5BD67</v>
          </cell>
          <cell r="D428" t="str">
            <v>SERVIZIO di manutenzione programmata e assistenza carro ponte Mergozzo</v>
          </cell>
          <cell r="E428" t="str">
            <v>Trevolution Service S.r.l.</v>
          </cell>
          <cell r="F428">
            <v>2500</v>
          </cell>
        </row>
        <row r="429">
          <cell r="A429" t="str">
            <v>Z181A64821</v>
          </cell>
          <cell r="B429">
            <v>2016</v>
          </cell>
          <cell r="C429" t="str">
            <v>Z181A64821</v>
          </cell>
          <cell r="D429" t="str">
            <v>FORNITURA contenitori carrellati per raccolta differenziata dei rifiuti urbani</v>
          </cell>
          <cell r="E429" t="str">
            <v xml:space="preserve">JCOPLASTIC S.P.A. </v>
          </cell>
          <cell r="F429">
            <v>21000</v>
          </cell>
        </row>
        <row r="430">
          <cell r="A430" t="str">
            <v>Z9B1A6B4F9</v>
          </cell>
          <cell r="B430">
            <v>2016</v>
          </cell>
          <cell r="C430" t="str">
            <v>Z9B1A6B4F9</v>
          </cell>
          <cell r="D430" t="str">
            <v>SERVIZIO di manutenzione programmata e assistenza torcia biogas</v>
          </cell>
          <cell r="E430" t="str">
            <v>ASWM S.R.L.</v>
          </cell>
          <cell r="F430">
            <v>10000</v>
          </cell>
        </row>
        <row r="431">
          <cell r="A431" t="str">
            <v>674466841B</v>
          </cell>
          <cell r="B431">
            <v>2016</v>
          </cell>
          <cell r="C431" t="str">
            <v>674466841B</v>
          </cell>
          <cell r="D431" t="str">
            <v>SERVIZI di Pulizia e disinfezione contenitori adibiti alla raccolta rifiuti</v>
          </cell>
          <cell r="E431" t="str">
            <v>AUTOSPURGHI CM S.r.l.</v>
          </cell>
          <cell r="F431">
            <v>150960</v>
          </cell>
        </row>
        <row r="432">
          <cell r="A432" t="str">
            <v>ZA81A866E7</v>
          </cell>
          <cell r="B432">
            <v>2016</v>
          </cell>
          <cell r="C432" t="str">
            <v>ZA81A866E7</v>
          </cell>
          <cell r="D432" t="str">
            <v>FORNITURA maschere facciali FFP3</v>
          </cell>
          <cell r="E432" t="str">
            <v>IDS PRODOTTI CHIMICI S.A.S.</v>
          </cell>
          <cell r="F432">
            <v>1014</v>
          </cell>
        </row>
        <row r="433">
          <cell r="A433" t="str">
            <v>Z311A8B1B3</v>
          </cell>
          <cell r="B433">
            <v>2016</v>
          </cell>
          <cell r="C433" t="str">
            <v>Z311A8B1B3</v>
          </cell>
          <cell r="D433" t="str">
            <v xml:space="preserve">SERVIZIO di manutenzione periodica impianto condizionamento Villadossola </v>
          </cell>
          <cell r="E433" t="str">
            <v>MR CENTRO CLIMA SRL</v>
          </cell>
          <cell r="F433">
            <v>3202</v>
          </cell>
        </row>
        <row r="434">
          <cell r="A434" t="str">
            <v>Z061A8B6C7</v>
          </cell>
          <cell r="B434">
            <v>2016</v>
          </cell>
          <cell r="C434" t="str">
            <v>Z061A8B6C7</v>
          </cell>
          <cell r="D434" t="str">
            <v>SERVIZIO collaudo opere per impianto di pesature c/o impianto Regione Nosere - Domodossola</v>
          </cell>
          <cell r="E434" t="str">
            <v>LALOMIA ING. DARIO</v>
          </cell>
          <cell r="F434">
            <v>936</v>
          </cell>
        </row>
        <row r="435">
          <cell r="A435" t="str">
            <v>Z161A967A7</v>
          </cell>
          <cell r="B435">
            <v>2016</v>
          </cell>
          <cell r="C435" t="str">
            <v>Z161A967A7</v>
          </cell>
          <cell r="D435" t="str">
            <v>SERVIZIO trasporto e smaltimento inerti</v>
          </cell>
          <cell r="E435" t="str">
            <v>COOPERATIVA SOCIALE RISORSE SRL</v>
          </cell>
          <cell r="F435">
            <v>211</v>
          </cell>
        </row>
        <row r="436">
          <cell r="A436" t="str">
            <v>ZCD1A9884F</v>
          </cell>
          <cell r="B436">
            <v>2016</v>
          </cell>
          <cell r="C436" t="str">
            <v>ZCD1A9884F</v>
          </cell>
          <cell r="D436" t="str">
            <v xml:space="preserve">SERVIZIO lavaggio indumenti e DPI con fornitura buoni </v>
          </cell>
          <cell r="E436" t="str">
            <v>S.C.M. SRL - DIV. TICKET CLEAN</v>
          </cell>
          <cell r="F436">
            <v>35000</v>
          </cell>
        </row>
        <row r="437">
          <cell r="A437" t="str">
            <v>ZB21AA6094</v>
          </cell>
          <cell r="B437">
            <v>2016</v>
          </cell>
          <cell r="C437" t="str">
            <v>ZB21AA6094</v>
          </cell>
          <cell r="D437" t="str">
            <v xml:space="preserve">SERVIZIO di lavaggio contenitori raccolta rifiuti </v>
          </cell>
          <cell r="E437" t="str">
            <v xml:space="preserve">IL SOGNO COOPERATIVA SOCIALE ONLUS </v>
          </cell>
          <cell r="F437">
            <v>26570</v>
          </cell>
        </row>
        <row r="438">
          <cell r="A438" t="str">
            <v>Z391AADCD7</v>
          </cell>
          <cell r="B438">
            <v>2016</v>
          </cell>
          <cell r="C438" t="str">
            <v>Z391AADCD7</v>
          </cell>
          <cell r="D438" t="str">
            <v>SERVIZIO manutenzione pompe antincendio</v>
          </cell>
          <cell r="E438" t="str">
            <v>GRAFER S.R.L.</v>
          </cell>
          <cell r="F438">
            <v>1100</v>
          </cell>
        </row>
        <row r="439">
          <cell r="A439" t="str">
            <v>Z6C1AB7F9E</v>
          </cell>
          <cell r="B439">
            <v>2016</v>
          </cell>
          <cell r="C439" t="str">
            <v>Z6C1AB7F9E</v>
          </cell>
          <cell r="D439" t="str">
            <v>SERVIZIO manutenzione meccanica telai Verbano Cusio derivanti da A.Q.</v>
          </cell>
          <cell r="E439" t="str">
            <v>AUTORIPARAZIONI STROLA CLAUDIO</v>
          </cell>
          <cell r="F439">
            <v>10000</v>
          </cell>
        </row>
        <row r="440">
          <cell r="A440" t="str">
            <v>ZEA1AB803E</v>
          </cell>
          <cell r="B440">
            <v>2016</v>
          </cell>
          <cell r="C440" t="str">
            <v>ZEA1AB803E</v>
          </cell>
          <cell r="D440" t="str">
            <v>SERVIZIO manutenzione meccanica telai Ossola 2 derivanti da A.Q.</v>
          </cell>
          <cell r="E440" t="str">
            <v>SPECIAL CAR S.N.C.</v>
          </cell>
          <cell r="F440">
            <v>39250</v>
          </cell>
        </row>
        <row r="441">
          <cell r="A441" t="str">
            <v>Z531AB80B9</v>
          </cell>
          <cell r="B441">
            <v>2016</v>
          </cell>
          <cell r="C441" t="str">
            <v>Z531AB80B9</v>
          </cell>
          <cell r="D441" t="str">
            <v>SERVIZIO manutenzione meccanica telai Ossola 1 derivanti da A.Q.</v>
          </cell>
          <cell r="E441" t="str">
            <v>DRAY CAR S.R.L.</v>
          </cell>
          <cell r="F441">
            <v>20000</v>
          </cell>
        </row>
        <row r="442">
          <cell r="A442" t="str">
            <v>ZAC1AB8710</v>
          </cell>
          <cell r="B442">
            <v>2016</v>
          </cell>
          <cell r="C442" t="str">
            <v>ZAC1AB8710</v>
          </cell>
          <cell r="D442" t="str">
            <v>SERVIZIO di manutenzione carrozzeria veicoli raccolta Verbano derivanti da A.Q.</v>
          </cell>
          <cell r="E442" t="str">
            <v>B.E.ST. CAR S.N.C.</v>
          </cell>
          <cell r="F442">
            <v>5000</v>
          </cell>
        </row>
        <row r="443">
          <cell r="A443" t="str">
            <v>ZA71AAE4EB</v>
          </cell>
          <cell r="B443">
            <v>2016</v>
          </cell>
          <cell r="C443" t="str">
            <v>ZA71AAE4EB</v>
          </cell>
          <cell r="D443" t="str">
            <v>SERVIZIO conservazione digitale fatture elettroniche</v>
          </cell>
          <cell r="E443" t="str">
            <v>SIA SPA</v>
          </cell>
          <cell r="F443">
            <v>1392</v>
          </cell>
        </row>
        <row r="444">
          <cell r="A444" t="str">
            <v>67634775C8</v>
          </cell>
          <cell r="B444">
            <v>2016</v>
          </cell>
          <cell r="C444" t="str">
            <v>67634775C8</v>
          </cell>
          <cell r="D444" t="str">
            <v>SERVIZI DI TRASPORTO e AVVIO A RECUPERO RIFIUTI PROVENIENTI DA RACCOLTA DIFFERENZIATA CER 200108</v>
          </cell>
          <cell r="E444" t="str">
            <v>MONTELLO S.P.A. (mandataria)</v>
          </cell>
          <cell r="F444">
            <v>2297100</v>
          </cell>
        </row>
        <row r="445">
          <cell r="A445">
            <v>6763491157</v>
          </cell>
          <cell r="B445">
            <v>2016</v>
          </cell>
          <cell r="C445">
            <v>6763491157</v>
          </cell>
          <cell r="D445" t="str">
            <v>SERVIZI DI MANUTENZIONE ATTREZZATURE - INTEGRAZIONE CONTRATTO 27/BIS-a</v>
          </cell>
          <cell r="E445" t="str">
            <v>DRAY CAR S.R.L.</v>
          </cell>
          <cell r="F445">
            <v>55000</v>
          </cell>
        </row>
        <row r="446">
          <cell r="A446" t="str">
            <v>Z3B1ABD66B</v>
          </cell>
          <cell r="B446">
            <v>2016</v>
          </cell>
          <cell r="C446" t="str">
            <v>Z3B1ABD66B</v>
          </cell>
          <cell r="D446" t="str">
            <v>INCARICO FIDUCIARIO di Responsabile Tecnico Albo Nazionale Gestori Ambientali - Agosto 2016-Luglio 2017</v>
          </cell>
          <cell r="E446" t="str">
            <v>PRODOTTO AMBIENTE DI ING.MASSARA R.</v>
          </cell>
          <cell r="F446">
            <v>5000</v>
          </cell>
        </row>
        <row r="447">
          <cell r="A447" t="str">
            <v>Z331AC655F</v>
          </cell>
          <cell r="B447">
            <v>2016</v>
          </cell>
          <cell r="C447" t="str">
            <v>Z331AC655F</v>
          </cell>
          <cell r="D447" t="str">
            <v>SERVIZIO pubblicazione gare servizi e forniture giornali</v>
          </cell>
          <cell r="E447" t="str">
            <v>VIVENDA SRL</v>
          </cell>
          <cell r="F447">
            <v>1647.5</v>
          </cell>
        </row>
        <row r="448">
          <cell r="A448" t="str">
            <v>Z791AC6697</v>
          </cell>
          <cell r="B448">
            <v>2016</v>
          </cell>
          <cell r="C448" t="str">
            <v>Z791AC6697</v>
          </cell>
          <cell r="D448" t="str">
            <v>FORNITURA vasca monoblocco carrabile e trasporto</v>
          </cell>
          <cell r="E448" t="str">
            <v xml:space="preserve">SPECIAL VIBRO SRL </v>
          </cell>
          <cell r="F448">
            <v>5500</v>
          </cell>
        </row>
        <row r="449">
          <cell r="A449" t="str">
            <v>Z861ACEF70</v>
          </cell>
          <cell r="B449">
            <v>2016</v>
          </cell>
          <cell r="C449" t="str">
            <v>Z861ACEF70</v>
          </cell>
          <cell r="D449" t="str">
            <v>FORNITURA cartucce e toner stampanti e fax</v>
          </cell>
          <cell r="E449" t="str">
            <v>ALTERNIS SRL</v>
          </cell>
          <cell r="F449">
            <v>272</v>
          </cell>
        </row>
        <row r="450">
          <cell r="A450" t="str">
            <v>Z281AD3A1C</v>
          </cell>
          <cell r="B450">
            <v>2016</v>
          </cell>
          <cell r="C450" t="str">
            <v>Z281AD3A1C</v>
          </cell>
          <cell r="D450" t="str">
            <v>SERVIZIO di Brokeraggio assicurativo</v>
          </cell>
          <cell r="E450" t="str">
            <v>G.B.S. General Broker Service S.p.A.</v>
          </cell>
          <cell r="F450">
            <v>12500</v>
          </cell>
        </row>
        <row r="451">
          <cell r="A451" t="str">
            <v>Z9C1AE2841</v>
          </cell>
          <cell r="B451">
            <v>2016</v>
          </cell>
          <cell r="C451" t="str">
            <v>Z9C1AE2841</v>
          </cell>
          <cell r="D451" t="str">
            <v>FORNITURA sacchetti deiezioni canine</v>
          </cell>
          <cell r="E451" t="str">
            <v>DEAR S.R.L.</v>
          </cell>
          <cell r="F451">
            <v>750</v>
          </cell>
        </row>
        <row r="452">
          <cell r="A452" t="str">
            <v>Z971AE7071</v>
          </cell>
          <cell r="B452">
            <v>2016</v>
          </cell>
          <cell r="C452" t="str">
            <v>Z971AE7071</v>
          </cell>
          <cell r="D452" t="str">
            <v>SERVIZIO di consulenza in materia di contabilità e adempimenti fiscali</v>
          </cell>
          <cell r="E452" t="str">
            <v xml:space="preserve">STUDIO DR. ROBERTO BUSSI </v>
          </cell>
          <cell r="F452">
            <v>26800</v>
          </cell>
        </row>
        <row r="453">
          <cell r="A453" t="str">
            <v>ZF71AF1686</v>
          </cell>
          <cell r="B453">
            <v>2016</v>
          </cell>
          <cell r="C453" t="str">
            <v>ZF71AF1686</v>
          </cell>
          <cell r="D453" t="str">
            <v>SERVIZIO di noleggio attrezzature</v>
          </cell>
          <cell r="E453" t="str">
            <v>JANNI &amp; CESCHI S.R.L.</v>
          </cell>
          <cell r="F453">
            <v>50</v>
          </cell>
        </row>
        <row r="454">
          <cell r="A454" t="str">
            <v>ZF81B09628</v>
          </cell>
          <cell r="B454">
            <v>2016</v>
          </cell>
          <cell r="C454" t="str">
            <v>ZF81B09628</v>
          </cell>
          <cell r="D454" t="str">
            <v>FORNITURA vestiario invernale</v>
          </cell>
          <cell r="E454" t="str">
            <v>SIR SAFETY SYSTEM S.p.A. UNIPERSONALE</v>
          </cell>
          <cell r="F454">
            <v>26320</v>
          </cell>
        </row>
        <row r="455">
          <cell r="A455" t="str">
            <v>6792897BED</v>
          </cell>
          <cell r="B455">
            <v>2016</v>
          </cell>
          <cell r="C455" t="str">
            <v>6792897BED</v>
          </cell>
          <cell r="D455" t="str">
            <v>SERVIZI Assicurativi - RC Auto - Libro Matricola</v>
          </cell>
          <cell r="E455">
            <v>0</v>
          </cell>
          <cell r="F455">
            <v>0</v>
          </cell>
        </row>
        <row r="456">
          <cell r="A456">
            <v>6792907430</v>
          </cell>
          <cell r="B456">
            <v>2016</v>
          </cell>
          <cell r="C456">
            <v>6792907430</v>
          </cell>
          <cell r="D456" t="str">
            <v>SERVIZI Assicurativi - Allr Risks elettronica</v>
          </cell>
          <cell r="E456">
            <v>0</v>
          </cell>
          <cell r="F456">
            <v>0</v>
          </cell>
        </row>
        <row r="457">
          <cell r="A457" t="str">
            <v>6792921FBA</v>
          </cell>
          <cell r="B457">
            <v>2016</v>
          </cell>
          <cell r="C457" t="str">
            <v>6792921FBA</v>
          </cell>
          <cell r="D457" t="str">
            <v>SERVIZI Assicurativi - Incendio e rischi accessori</v>
          </cell>
          <cell r="E457">
            <v>0</v>
          </cell>
          <cell r="F457">
            <v>0</v>
          </cell>
        </row>
        <row r="458">
          <cell r="A458" t="str">
            <v>67929317FD</v>
          </cell>
          <cell r="B458">
            <v>2016</v>
          </cell>
          <cell r="C458" t="str">
            <v>67929317FD</v>
          </cell>
          <cell r="D458" t="str">
            <v>SERVIZI Assicurativi - RCT e RCO</v>
          </cell>
          <cell r="E458">
            <v>0</v>
          </cell>
          <cell r="F458">
            <v>0</v>
          </cell>
        </row>
        <row r="459">
          <cell r="A459" t="str">
            <v>6792938DC2</v>
          </cell>
          <cell r="B459">
            <v>2016</v>
          </cell>
          <cell r="C459" t="str">
            <v>6792938DC2</v>
          </cell>
          <cell r="D459" t="str">
            <v>SERVIZI Assicurativi - Tutela Legale</v>
          </cell>
          <cell r="E459">
            <v>0</v>
          </cell>
          <cell r="F459">
            <v>0</v>
          </cell>
        </row>
        <row r="460">
          <cell r="A460" t="str">
            <v>679295187E</v>
          </cell>
          <cell r="B460">
            <v>2016</v>
          </cell>
          <cell r="C460" t="str">
            <v>679295187E</v>
          </cell>
          <cell r="D460" t="str">
            <v>Servizi  Assicurativi - RC Amministratori</v>
          </cell>
          <cell r="E460">
            <v>0</v>
          </cell>
          <cell r="F460">
            <v>0</v>
          </cell>
        </row>
        <row r="461">
          <cell r="A461" t="str">
            <v>ZAA1B0D37E</v>
          </cell>
          <cell r="B461">
            <v>2016</v>
          </cell>
          <cell r="C461" t="str">
            <v>ZAA1B0D37E</v>
          </cell>
          <cell r="D461" t="str">
            <v xml:space="preserve">SERVIZIO di noleggio veicolo per la raccolta rifiuti urbani </v>
          </cell>
          <cell r="E461" t="str">
            <v xml:space="preserve">VRENT S.r.l. </v>
          </cell>
          <cell r="F461">
            <v>25850</v>
          </cell>
        </row>
        <row r="462">
          <cell r="A462" t="str">
            <v>ZC31B0E213</v>
          </cell>
          <cell r="B462">
            <v>2016</v>
          </cell>
          <cell r="C462" t="str">
            <v>ZC31B0E213</v>
          </cell>
          <cell r="D462" t="str">
            <v>FORNITURA sacchi neri da 60 e 120 lt.</v>
          </cell>
          <cell r="E462" t="str">
            <v>Cattaneo Plast s.r.l.</v>
          </cell>
          <cell r="F462">
            <v>3385</v>
          </cell>
        </row>
        <row r="463">
          <cell r="A463" t="str">
            <v>Z841B0E4B4</v>
          </cell>
          <cell r="B463">
            <v>2016</v>
          </cell>
          <cell r="C463" t="str">
            <v>Z841B0E4B4</v>
          </cell>
          <cell r="D463" t="str">
            <v xml:space="preserve">SERVIZIO di abbonamento Rivista rifiuti </v>
          </cell>
          <cell r="E463" t="str">
            <v>EDIZIONI AMBIENTE SRL</v>
          </cell>
          <cell r="F463">
            <v>601</v>
          </cell>
        </row>
        <row r="464">
          <cell r="A464" t="str">
            <v>ZD31B22CE2</v>
          </cell>
          <cell r="B464">
            <v>2016</v>
          </cell>
          <cell r="C464" t="str">
            <v>ZD31B22CE2</v>
          </cell>
          <cell r="D464" t="str">
            <v xml:space="preserve">FORNITURA lubrificanti per impianti trattamento rifiuti </v>
          </cell>
          <cell r="E464" t="str">
            <v>PETRONAS LUBRICANTS ITALY S.P.A.</v>
          </cell>
          <cell r="F464">
            <v>1955</v>
          </cell>
        </row>
        <row r="465">
          <cell r="A465" t="str">
            <v>Z371B234D7</v>
          </cell>
          <cell r="B465">
            <v>2016</v>
          </cell>
          <cell r="C465" t="str">
            <v>Z371B234D7</v>
          </cell>
          <cell r="D465" t="str">
            <v>SERVIZIO pubblicazione esito gara rifiuti su quotidiani</v>
          </cell>
          <cell r="E465" t="str">
            <v>PUBBLIGARE MANAGEMENT SRL</v>
          </cell>
          <cell r="F465">
            <v>5160</v>
          </cell>
        </row>
        <row r="466">
          <cell r="A466" t="str">
            <v>Z121B259EE</v>
          </cell>
          <cell r="B466">
            <v>2016</v>
          </cell>
          <cell r="C466" t="str">
            <v>Z121B259EE</v>
          </cell>
          <cell r="D466" t="str">
            <v>SERVIZIO di pulizie ordinarie e straordinarie dei locali aziendali</v>
          </cell>
          <cell r="E466" t="str">
            <v>CONSORZIO SOCIALE SOCIETA' COOPERATIVA ONLUS</v>
          </cell>
          <cell r="F466">
            <v>31014</v>
          </cell>
        </row>
        <row r="467">
          <cell r="A467" t="str">
            <v>Z151B2E401</v>
          </cell>
          <cell r="B467">
            <v>2016</v>
          </cell>
          <cell r="C467" t="str">
            <v>Z151B2E401</v>
          </cell>
          <cell r="D467" t="str">
            <v>FIDEIUSSIONE a garanzia iscrizione Albo Gestori Ambientali</v>
          </cell>
          <cell r="E467" t="str">
            <v>G.B.S. General Broker Service S.p.A.</v>
          </cell>
          <cell r="F467">
            <v>7000</v>
          </cell>
        </row>
        <row r="468">
          <cell r="A468" t="str">
            <v>Z991B30C7C</v>
          </cell>
          <cell r="B468">
            <v>2016</v>
          </cell>
          <cell r="C468" t="str">
            <v>Z991B30C7C</v>
          </cell>
          <cell r="D468" t="str">
            <v>SERVIZI di verifica periodica impianti L. 462/2001</v>
          </cell>
          <cell r="E468" t="str">
            <v>Q.S.M. S.R.L.</v>
          </cell>
          <cell r="F468">
            <v>0</v>
          </cell>
        </row>
        <row r="469">
          <cell r="A469" t="str">
            <v>6804263F71</v>
          </cell>
          <cell r="B469">
            <v>2016</v>
          </cell>
          <cell r="C469" t="str">
            <v>6804263F71</v>
          </cell>
          <cell r="D469" t="str">
            <v>AQ - SERVIZI di manutenzione meccanica ed elettrica autoveicoli</v>
          </cell>
          <cell r="E469">
            <v>0</v>
          </cell>
          <cell r="F469">
            <v>0</v>
          </cell>
        </row>
        <row r="470">
          <cell r="A470">
            <v>6804268395</v>
          </cell>
          <cell r="B470">
            <v>2016</v>
          </cell>
          <cell r="C470">
            <v>6804268395</v>
          </cell>
          <cell r="D470" t="str">
            <v>AQ - SERVIZI di manutenzione meccanica ed elettrica attrezzature</v>
          </cell>
          <cell r="E470">
            <v>0</v>
          </cell>
          <cell r="F470">
            <v>0</v>
          </cell>
        </row>
        <row r="471">
          <cell r="A471" t="str">
            <v>680427053B</v>
          </cell>
          <cell r="B471">
            <v>2016</v>
          </cell>
          <cell r="C471" t="str">
            <v>680427053B</v>
          </cell>
          <cell r="D471" t="str">
            <v>AQ - SERVIZI di manutenzione carrozzerie</v>
          </cell>
          <cell r="E471">
            <v>0</v>
          </cell>
          <cell r="F471">
            <v>0</v>
          </cell>
        </row>
        <row r="472">
          <cell r="A472" t="str">
            <v>6806687FCA</v>
          </cell>
          <cell r="B472">
            <v>2016</v>
          </cell>
          <cell r="C472" t="str">
            <v>6806687FCA</v>
          </cell>
          <cell r="D472" t="str">
            <v>LOTTO 1 -FORNITURA SACCHI IN LDPE-COLORE BIANCO CAPACITA' 30/60/120 LT.</v>
          </cell>
          <cell r="E472">
            <v>0</v>
          </cell>
          <cell r="F472">
            <v>620000</v>
          </cell>
        </row>
        <row r="473">
          <cell r="A473" t="str">
            <v>68067091F6</v>
          </cell>
          <cell r="B473">
            <v>2016</v>
          </cell>
          <cell r="C473" t="str">
            <v>68067091F6</v>
          </cell>
          <cell r="D473" t="str">
            <v>LOTTO 2 -FORNITURA SACCHI IN LDPE-COLORE ROSSO CAPACITA' 120 LT.</v>
          </cell>
          <cell r="E473">
            <v>0</v>
          </cell>
          <cell r="F473">
            <v>520000</v>
          </cell>
        </row>
        <row r="474">
          <cell r="A474" t="str">
            <v>6806742D2E</v>
          </cell>
          <cell r="B474">
            <v>2016</v>
          </cell>
          <cell r="C474" t="str">
            <v>6806742D2E</v>
          </cell>
          <cell r="D474" t="str">
            <v>LOTTO 3 - FORNITURA SACCHI IN LDPE-COLORE NERO CAPACITA' 60/120 LT.</v>
          </cell>
          <cell r="E474">
            <v>0</v>
          </cell>
          <cell r="F474">
            <v>50000</v>
          </cell>
        </row>
        <row r="475">
          <cell r="A475" t="str">
            <v>Z6F1B4FA1B</v>
          </cell>
          <cell r="B475">
            <v>2016</v>
          </cell>
          <cell r="C475" t="str">
            <v>Z6F1B4FA1B</v>
          </cell>
          <cell r="D475" t="str">
            <v>FORNITURA materiale per manutenzioni</v>
          </cell>
          <cell r="E475" t="str">
            <v>ASWM S.R.L.</v>
          </cell>
          <cell r="F475">
            <v>150</v>
          </cell>
        </row>
        <row r="476">
          <cell r="A476" t="str">
            <v>Z4A1B5FCC8</v>
          </cell>
          <cell r="B476">
            <v>2016</v>
          </cell>
          <cell r="C476" t="str">
            <v>Z4A1B5FCC8</v>
          </cell>
          <cell r="D476" t="str">
            <v>SERVIZIO trasporto plastica</v>
          </cell>
          <cell r="E476" t="str">
            <v>LA NETTATUTTO S.R.L.</v>
          </cell>
          <cell r="F476">
            <v>22000</v>
          </cell>
        </row>
        <row r="477">
          <cell r="A477" t="str">
            <v>Z931B75ECC</v>
          </cell>
          <cell r="B477">
            <v>2016</v>
          </cell>
          <cell r="C477" t="str">
            <v>Z931B75ECC</v>
          </cell>
          <cell r="D477" t="str">
            <v>SERVIZIO manutenzione portali rilevazione radiazioni Mergozzo</v>
          </cell>
          <cell r="E477" t="str">
            <v>ROMEO FEDERIGI ELETTRONICA</v>
          </cell>
          <cell r="F477">
            <v>3000</v>
          </cell>
        </row>
        <row r="478">
          <cell r="A478" t="str">
            <v>68240800F7</v>
          </cell>
          <cell r="B478">
            <v>2016</v>
          </cell>
          <cell r="C478" t="str">
            <v>68240800F7</v>
          </cell>
          <cell r="D478" t="str">
            <v>SERVIZIO DI ELABORAZIONE CEDOLINI PAGA E CONSULENZA DEL LAVORO</v>
          </cell>
          <cell r="E478">
            <v>0</v>
          </cell>
          <cell r="F478">
            <v>115000</v>
          </cell>
        </row>
        <row r="479">
          <cell r="A479" t="str">
            <v>Z401B76FA5</v>
          </cell>
          <cell r="B479">
            <v>2016</v>
          </cell>
          <cell r="C479" t="str">
            <v>Z401B76FA5</v>
          </cell>
          <cell r="D479" t="str">
            <v>SERVIZIO sostituzione lame per pala gommata Caterpillar</v>
          </cell>
          <cell r="E479" t="str">
            <v>COMPAGNIA GENERALE TRATTORI S.P.A.</v>
          </cell>
          <cell r="F479">
            <v>850</v>
          </cell>
        </row>
        <row r="480">
          <cell r="A480" t="str">
            <v>ZBB1B77C35</v>
          </cell>
          <cell r="B480">
            <v>2016</v>
          </cell>
          <cell r="C480" t="str">
            <v>ZBB1B77C35</v>
          </cell>
          <cell r="D480" t="str">
            <v>SERVIZIO manutenzione selleria e teloni attrezzatura</v>
          </cell>
          <cell r="E480" t="str">
            <v>PELLIZZON MAURIZIO</v>
          </cell>
          <cell r="F480">
            <v>390</v>
          </cell>
        </row>
        <row r="481">
          <cell r="A481" t="str">
            <v>Z1C1B8108B</v>
          </cell>
          <cell r="B481">
            <v>2016</v>
          </cell>
          <cell r="C481" t="str">
            <v>Z1C1B8108B</v>
          </cell>
          <cell r="D481" t="str">
            <v>SERVIZIO di trasporto imballaggi in plastica</v>
          </cell>
          <cell r="E481" t="str">
            <v>LA NETTATUTTO S.R.L.</v>
          </cell>
          <cell r="F481">
            <v>39975</v>
          </cell>
        </row>
        <row r="482">
          <cell r="A482" t="str">
            <v>Z8D1B8BD2B</v>
          </cell>
          <cell r="B482">
            <v>2016</v>
          </cell>
          <cell r="C482" t="str">
            <v>Z8D1B8BD2B</v>
          </cell>
          <cell r="D482" t="str">
            <v>SERVIZIO verifica funzionale sistema Galileo</v>
          </cell>
          <cell r="E482" t="str">
            <v>EL.SE. S.r.l.</v>
          </cell>
          <cell r="F482">
            <v>1190</v>
          </cell>
        </row>
        <row r="483">
          <cell r="A483" t="str">
            <v>ZDD1B93F90</v>
          </cell>
          <cell r="B483">
            <v>2016</v>
          </cell>
          <cell r="C483" t="str">
            <v>ZDD1B93F90</v>
          </cell>
          <cell r="D483" t="str">
            <v>SERVIZIO di pubblicazione bandi di gara</v>
          </cell>
          <cell r="E483" t="str">
            <v>LEXMEDIA SRL</v>
          </cell>
          <cell r="F483">
            <v>737</v>
          </cell>
        </row>
        <row r="484">
          <cell r="A484" t="str">
            <v>ZF31B9581F</v>
          </cell>
          <cell r="B484">
            <v>2016</v>
          </cell>
          <cell r="C484" t="str">
            <v>ZF31B9581F</v>
          </cell>
          <cell r="D484" t="str">
            <v>SERVIZIO noleggio autogru</v>
          </cell>
          <cell r="E484" t="str">
            <v>AGOSTINETTO S.R.L.</v>
          </cell>
          <cell r="F484">
            <v>1800</v>
          </cell>
        </row>
        <row r="485">
          <cell r="A485" t="str">
            <v>Z2E1B958F3</v>
          </cell>
          <cell r="B485">
            <v>2016</v>
          </cell>
          <cell r="C485" t="str">
            <v>Z2E1B958F3</v>
          </cell>
          <cell r="D485" t="str">
            <v>SERVIZIO manutenzione pavimenti box</v>
          </cell>
          <cell r="E485" t="str">
            <v>FALEGNAMERIA MILESI</v>
          </cell>
          <cell r="F485">
            <v>1300</v>
          </cell>
        </row>
        <row r="486">
          <cell r="A486" t="str">
            <v>ZB91B9FDE0</v>
          </cell>
          <cell r="B486">
            <v>2016</v>
          </cell>
          <cell r="C486" t="str">
            <v>ZB91B9FDE0</v>
          </cell>
          <cell r="D486" t="str">
            <v>SERVIZIO di manutenzione ordinaria e programmata nastro trasportatore rifiuti</v>
          </cell>
          <cell r="E486" t="str">
            <v>ZILIANI SERVICE S.R.L.</v>
          </cell>
          <cell r="F486">
            <v>30000</v>
          </cell>
        </row>
        <row r="487">
          <cell r="A487" t="str">
            <v>Z341BB380E</v>
          </cell>
          <cell r="B487">
            <v>2016</v>
          </cell>
          <cell r="C487" t="str">
            <v>Z341BB380E</v>
          </cell>
          <cell r="D487" t="str">
            <v>Parere legale contenzioso VCO Immobiliare</v>
          </cell>
          <cell r="E487" t="str">
            <v>BROCCA AVV.TO FERDINANDO</v>
          </cell>
          <cell r="F487">
            <v>1300.31</v>
          </cell>
        </row>
        <row r="488">
          <cell r="A488" t="str">
            <v>Z9B1BB385D</v>
          </cell>
          <cell r="B488">
            <v>2016</v>
          </cell>
          <cell r="C488" t="str">
            <v>Z9B1BB385D</v>
          </cell>
          <cell r="D488" t="str">
            <v>Parere legale contenzioso VCO Immobiliare</v>
          </cell>
          <cell r="E488" t="str">
            <v>CATTANEO AVV.TO ANDREA</v>
          </cell>
          <cell r="F488">
            <v>3034.06</v>
          </cell>
        </row>
        <row r="489">
          <cell r="A489" t="str">
            <v>Z041BB38D8</v>
          </cell>
          <cell r="B489">
            <v>2016</v>
          </cell>
          <cell r="C489" t="str">
            <v>Z041BB38D8</v>
          </cell>
          <cell r="D489" t="str">
            <v>LAVORI di rimozione vecchio impianto di pesatura in Domodossola e
sistemazione strada</v>
          </cell>
          <cell r="E489" t="str">
            <v>IMPRESA PRINI Srl</v>
          </cell>
          <cell r="F489">
            <v>8865</v>
          </cell>
        </row>
        <row r="490">
          <cell r="A490" t="str">
            <v>Z1B1BC5C5C</v>
          </cell>
          <cell r="B490">
            <v>2016</v>
          </cell>
          <cell r="C490" t="str">
            <v>Z1B1BC5C5C</v>
          </cell>
          <cell r="D490" t="str">
            <v xml:space="preserve">SERVIZIO di collaudo statico opere in C.A. </v>
          </cell>
          <cell r="E490" t="str">
            <v>TACCHINI SRL ING. TACCHINI ANDREA</v>
          </cell>
          <cell r="F490">
            <v>1248</v>
          </cell>
        </row>
        <row r="491">
          <cell r="A491" t="str">
            <v>Z6E1BCFEF0</v>
          </cell>
          <cell r="B491">
            <v>2016</v>
          </cell>
          <cell r="C491" t="str">
            <v>Z6E1BCFEF0</v>
          </cell>
          <cell r="D491" t="str">
            <v>FORNITURA cartucce e toner stampanti e fax</v>
          </cell>
          <cell r="E491" t="str">
            <v>KORA SISTEMI INFORMATICI SRL</v>
          </cell>
          <cell r="F491">
            <v>3200</v>
          </cell>
        </row>
        <row r="492">
          <cell r="A492" t="str">
            <v>ZA11BD0CAF</v>
          </cell>
          <cell r="B492">
            <v>2016</v>
          </cell>
          <cell r="C492" t="str">
            <v>ZA11BD0CAF</v>
          </cell>
          <cell r="D492" t="str">
            <v>FORNITURA Maschera per saldatura</v>
          </cell>
          <cell r="E492" t="str">
            <v>OPPO SRL</v>
          </cell>
          <cell r="F492">
            <v>54</v>
          </cell>
        </row>
        <row r="493">
          <cell r="A493" t="str">
            <v>6861145BF5</v>
          </cell>
          <cell r="B493">
            <v>2016</v>
          </cell>
          <cell r="C493" t="str">
            <v>6861145BF5</v>
          </cell>
          <cell r="D493" t="str">
            <v>SERVIZI di pulizia locali aziendali</v>
          </cell>
          <cell r="E493">
            <v>0</v>
          </cell>
          <cell r="F493">
            <v>208999</v>
          </cell>
        </row>
        <row r="494">
          <cell r="A494" t="str">
            <v>ZC51BF4E14</v>
          </cell>
          <cell r="B494">
            <v>2016</v>
          </cell>
          <cell r="C494" t="str">
            <v>ZC51BF4E14</v>
          </cell>
          <cell r="D494" t="str">
            <v>FORNITURA Otoprotettori - Campioni</v>
          </cell>
          <cell r="E494" t="str">
            <v>LYRECO ITALIA S.p.A.</v>
          </cell>
          <cell r="F494">
            <v>204.75</v>
          </cell>
        </row>
        <row r="495">
          <cell r="A495" t="str">
            <v>Z2A1BF70C7</v>
          </cell>
          <cell r="B495">
            <v>2016</v>
          </cell>
          <cell r="C495" t="str">
            <v>Z2A1BF70C7</v>
          </cell>
          <cell r="D495" t="str">
            <v>SERVIZIO di smontaggio impianto di pressatura Mergozzo</v>
          </cell>
          <cell r="E495" t="str">
            <v>Zagib S.p.A.</v>
          </cell>
          <cell r="F495">
            <v>1470</v>
          </cell>
        </row>
        <row r="496">
          <cell r="A496" t="str">
            <v>Z041C0CB6D</v>
          </cell>
          <cell r="B496">
            <v>2016</v>
          </cell>
          <cell r="C496" t="str">
            <v>Z041C0CB6D</v>
          </cell>
          <cell r="D496" t="str">
            <v>SERVIZI di telefonia mobile</v>
          </cell>
          <cell r="E496" t="str">
            <v>TELECOM ITALIA SPA</v>
          </cell>
          <cell r="F496">
            <v>5000</v>
          </cell>
        </row>
        <row r="497">
          <cell r="A497" t="str">
            <v>ZF31C22638</v>
          </cell>
          <cell r="B497">
            <v>2016</v>
          </cell>
          <cell r="C497" t="str">
            <v>ZF31C22638</v>
          </cell>
          <cell r="D497" t="str">
            <v>SERVIZIO di progettazione e direzione lavori per realizzazione copertura area conferimento Bannio Anzino</v>
          </cell>
          <cell r="E497" t="str">
            <v>DIDO ING. FABRIZIO</v>
          </cell>
          <cell r="F497">
            <v>5179.2</v>
          </cell>
        </row>
        <row r="498">
          <cell r="A498" t="str">
            <v>Z9F1C23EA4</v>
          </cell>
          <cell r="B498">
            <v>2016</v>
          </cell>
          <cell r="C498" t="str">
            <v>Z9F1C23EA4</v>
          </cell>
          <cell r="D498" t="str">
            <v>SERVIZIO consulenza legale revisione e aggiornamento statuto</v>
          </cell>
          <cell r="E498" t="str">
            <v>STUDIO LEGALE GALBIATI SACCHI E ASS.TI</v>
          </cell>
          <cell r="F498">
            <v>1614.6</v>
          </cell>
        </row>
        <row r="499">
          <cell r="A499" t="str">
            <v>ZB61C27AC4</v>
          </cell>
          <cell r="B499">
            <v>2016</v>
          </cell>
          <cell r="C499" t="str">
            <v>ZB61C27AC4</v>
          </cell>
          <cell r="D499" t="str">
            <v>FORNITURA filo cotto per presse</v>
          </cell>
          <cell r="E499" t="str">
            <v>BOTTARO MARIO S.R.L.</v>
          </cell>
          <cell r="F499">
            <v>8000</v>
          </cell>
        </row>
        <row r="500">
          <cell r="A500" t="str">
            <v>ZFA1C29009</v>
          </cell>
          <cell r="B500">
            <v>2016</v>
          </cell>
          <cell r="C500" t="str">
            <v>ZFA1C29009</v>
          </cell>
          <cell r="D500" t="str">
            <v xml:space="preserve">FORNITURA sacchi in LDPE bianchi per secco residuo lt. 30 </v>
          </cell>
          <cell r="E500" t="str">
            <v>Cattaneo Plast s.r.l.</v>
          </cell>
          <cell r="F500">
            <v>33120</v>
          </cell>
        </row>
        <row r="501">
          <cell r="A501" t="str">
            <v>ZF91C29E79</v>
          </cell>
          <cell r="B501">
            <v>2016</v>
          </cell>
          <cell r="C501" t="str">
            <v>ZF91C29E79</v>
          </cell>
          <cell r="D501" t="str">
            <v xml:space="preserve">FORNITURA veicoli usati per raccolta rifiuti </v>
          </cell>
          <cell r="E501" t="str">
            <v>WASTERENT SRL</v>
          </cell>
          <cell r="F501">
            <v>39900</v>
          </cell>
        </row>
        <row r="502">
          <cell r="A502" t="str">
            <v>Z041C2A017</v>
          </cell>
          <cell r="B502">
            <v>2016</v>
          </cell>
          <cell r="C502" t="str">
            <v>Z041C2A017</v>
          </cell>
          <cell r="D502" t="str">
            <v xml:space="preserve">SERVIZIO di redazione dichiarazioni di rispondenza impianti di Mergozzo e Domodossola </v>
          </cell>
          <cell r="E502" t="str">
            <v>MERANTE PAOLO PERITO INDUSTRIALE</v>
          </cell>
          <cell r="F502">
            <v>14780</v>
          </cell>
        </row>
        <row r="503">
          <cell r="A503" t="str">
            <v>ZAF1C2A20F</v>
          </cell>
          <cell r="B503">
            <v>2016</v>
          </cell>
          <cell r="C503" t="str">
            <v>ZAF1C2A20F</v>
          </cell>
          <cell r="D503" t="str">
            <v>FORNITURA Otoprotettori nucali</v>
          </cell>
          <cell r="E503" t="str">
            <v>3M ITALIA S.r.l.</v>
          </cell>
          <cell r="F503">
            <v>756</v>
          </cell>
        </row>
        <row r="504">
          <cell r="A504" t="str">
            <v>Z521C2A85E</v>
          </cell>
          <cell r="B504">
            <v>2016</v>
          </cell>
          <cell r="C504" t="str">
            <v>Z521C2A85E</v>
          </cell>
          <cell r="D504" t="str">
            <v xml:space="preserve">SERVIZIO di progettazione e direzione lavori per rifacimento impermeabilizzazione Mergozzo </v>
          </cell>
          <cell r="E504" t="str">
            <v>STUDIO TECNICO SUABBI GEOM.GIANCARLO</v>
          </cell>
          <cell r="F504">
            <v>4000</v>
          </cell>
        </row>
        <row r="505">
          <cell r="A505" t="str">
            <v>Z371C2ABE0</v>
          </cell>
          <cell r="B505">
            <v>2016</v>
          </cell>
          <cell r="C505" t="str">
            <v>Z371C2ABE0</v>
          </cell>
          <cell r="D505" t="str">
            <v>FORNITURA e posa serramento sala riunioni</v>
          </cell>
          <cell r="E505" t="str">
            <v>PENSILTRAVE MAGISTRI S.R.L.</v>
          </cell>
          <cell r="F505">
            <v>1850</v>
          </cell>
        </row>
        <row r="506">
          <cell r="A506" t="str">
            <v>Z3D1C2DB93</v>
          </cell>
          <cell r="B506">
            <v>2016</v>
          </cell>
          <cell r="C506" t="str">
            <v>Z3D1C2DB93</v>
          </cell>
          <cell r="D506" t="str">
            <v>FORNITURA ricetrasmittnete</v>
          </cell>
          <cell r="E506" t="str">
            <v>TELECOMUNICAZIONI RADAR SRL</v>
          </cell>
          <cell r="F506">
            <v>346</v>
          </cell>
        </row>
        <row r="507">
          <cell r="A507" t="str">
            <v>ZCA1C357DC</v>
          </cell>
          <cell r="B507">
            <v>2016</v>
          </cell>
          <cell r="C507" t="str">
            <v>ZCA1C357DC</v>
          </cell>
          <cell r="D507" t="str">
            <v>SERVIZI di manutenzione telai - lotto operativo 4 Verbano Cusio</v>
          </cell>
          <cell r="E507" t="str">
            <v>AUTORIPARAZIONI STROLA CLAUDIO</v>
          </cell>
          <cell r="F507">
            <v>35000</v>
          </cell>
        </row>
        <row r="508">
          <cell r="A508" t="str">
            <v>Z9E1C358BF</v>
          </cell>
          <cell r="B508">
            <v>2016</v>
          </cell>
          <cell r="C508" t="str">
            <v>Z9E1C358BF</v>
          </cell>
          <cell r="D508" t="str">
            <v>SERVIZI di manutenzione telai - lotto operativo 1 Ossola</v>
          </cell>
          <cell r="E508" t="str">
            <v>DRAY CAR S.R.L.</v>
          </cell>
          <cell r="F508">
            <v>39000</v>
          </cell>
        </row>
        <row r="509">
          <cell r="A509" t="str">
            <v>Z211C3595F</v>
          </cell>
          <cell r="B509">
            <v>2016</v>
          </cell>
          <cell r="C509" t="str">
            <v>Z211C3595F</v>
          </cell>
          <cell r="D509" t="str">
            <v>SERVIZI di manutenzione attrezzature - lotto operativo 1 Ossola</v>
          </cell>
          <cell r="E509" t="str">
            <v>DRAY CAR S.R.L.</v>
          </cell>
          <cell r="F509">
            <v>30000</v>
          </cell>
        </row>
        <row r="510">
          <cell r="A510" t="str">
            <v>ZB51C35A0B</v>
          </cell>
          <cell r="B510">
            <v>2016</v>
          </cell>
          <cell r="C510" t="str">
            <v>ZB51C35A0B</v>
          </cell>
          <cell r="D510" t="str">
            <v>SERVIZI di manutenzione attrezzature - lotto operativo 2 Ossola</v>
          </cell>
          <cell r="E510" t="str">
            <v>DRAY CAR S.R.L.</v>
          </cell>
          <cell r="F510">
            <v>15000</v>
          </cell>
        </row>
        <row r="511">
          <cell r="A511" t="str">
            <v>ZA11C35A89</v>
          </cell>
          <cell r="B511">
            <v>2016</v>
          </cell>
          <cell r="C511" t="str">
            <v>ZA11C35A89</v>
          </cell>
          <cell r="D511" t="str">
            <v>SERVIZI di manutenzione attrezzature - lotto operativo 3 Verbano</v>
          </cell>
          <cell r="E511" t="str">
            <v xml:space="preserve">FARID INDUSTRIE SPA </v>
          </cell>
          <cell r="F511">
            <v>30000</v>
          </cell>
        </row>
        <row r="512">
          <cell r="A512" t="str">
            <v>Z771C35AFB</v>
          </cell>
          <cell r="B512">
            <v>2016</v>
          </cell>
          <cell r="C512" t="str">
            <v>Z771C35AFB</v>
          </cell>
          <cell r="D512" t="str">
            <v>SERVIZI di manutenzione attrezzature - lotto operativo 4 Verbano Cusio</v>
          </cell>
          <cell r="E512" t="str">
            <v xml:space="preserve">FARID INDUSTRIE SPA </v>
          </cell>
          <cell r="F512">
            <v>20000</v>
          </cell>
        </row>
        <row r="513">
          <cell r="A513" t="str">
            <v>Z6E1C35B7F</v>
          </cell>
          <cell r="B513">
            <v>2016</v>
          </cell>
          <cell r="C513" t="str">
            <v>Z6E1C35B7F</v>
          </cell>
          <cell r="D513" t="str">
            <v>SERVIZI di manutenzione elettriche - lotto operativo 4 Verbano Cusio</v>
          </cell>
          <cell r="E513" t="str">
            <v>AUTORIPARAZIONI STROLA CLAUDIO</v>
          </cell>
          <cell r="F513">
            <v>3500</v>
          </cell>
        </row>
        <row r="514">
          <cell r="A514" t="str">
            <v>ZC31C35BDB</v>
          </cell>
          <cell r="B514">
            <v>2016</v>
          </cell>
          <cell r="C514" t="str">
            <v>ZC31C35BDB</v>
          </cell>
          <cell r="D514" t="str">
            <v>SERVIZI di manutenzione elettriche - lotto operativo 3 Verbano</v>
          </cell>
          <cell r="E514" t="str">
            <v>TOCECAR SRL</v>
          </cell>
          <cell r="F514">
            <v>7500</v>
          </cell>
        </row>
        <row r="515">
          <cell r="A515" t="str">
            <v>ZED1C35C64</v>
          </cell>
          <cell r="B515">
            <v>2016</v>
          </cell>
          <cell r="C515" t="str">
            <v>ZED1C35C64</v>
          </cell>
          <cell r="D515" t="str">
            <v>SERVIZI di manutenzione elettriche - lotto operativo 1 Ossola</v>
          </cell>
          <cell r="E515" t="str">
            <v>SPECIAL CAR SNC DI BIONDO FRANCESCO &amp; C.</v>
          </cell>
          <cell r="F515">
            <v>10000</v>
          </cell>
        </row>
        <row r="516">
          <cell r="A516" t="str">
            <v>Z181C35CD4</v>
          </cell>
          <cell r="B516">
            <v>2016</v>
          </cell>
          <cell r="C516" t="str">
            <v>Z181C35CD4</v>
          </cell>
          <cell r="D516" t="str">
            <v>SERVIZI di manutenzione elettriche - lotto operativo 2 Ossola</v>
          </cell>
          <cell r="E516" t="str">
            <v>SPECIAL CAR SNC DI BIONDO FRANCESCO &amp; C.</v>
          </cell>
          <cell r="F516">
            <v>6000</v>
          </cell>
        </row>
        <row r="517">
          <cell r="A517" t="str">
            <v>Z5F1C35D56</v>
          </cell>
          <cell r="B517">
            <v>2016</v>
          </cell>
          <cell r="C517" t="str">
            <v>Z5F1C35D56</v>
          </cell>
          <cell r="D517" t="str">
            <v>SERVIZI di manutenzione carrozzerie - lotto operativo 1 Ossola</v>
          </cell>
          <cell r="E517" t="str">
            <v>DT CAR S.R.L.</v>
          </cell>
          <cell r="F517">
            <v>7500</v>
          </cell>
        </row>
        <row r="518">
          <cell r="A518" t="str">
            <v>Z5A1C35DF3</v>
          </cell>
          <cell r="B518">
            <v>2016</v>
          </cell>
          <cell r="C518" t="str">
            <v>Z5A1C35DF3</v>
          </cell>
          <cell r="D518" t="str">
            <v>SERVIZI di manutenzione carrozzerie - lotto operativo 2 Ossola</v>
          </cell>
          <cell r="E518" t="str">
            <v>DT CAR S.R.L.</v>
          </cell>
          <cell r="F518">
            <v>7500</v>
          </cell>
        </row>
        <row r="519">
          <cell r="A519" t="str">
            <v>Z0C1C35E7F</v>
          </cell>
          <cell r="B519">
            <v>2016</v>
          </cell>
          <cell r="C519" t="str">
            <v>Z0C1C35E7F</v>
          </cell>
          <cell r="D519" t="str">
            <v>SERVIZI di manutenzione carrozzerie - lotto operativo 3 Verbano</v>
          </cell>
          <cell r="E519" t="str">
            <v>B.E.ST. CAR S.N.C.</v>
          </cell>
          <cell r="F519">
            <v>5000</v>
          </cell>
        </row>
        <row r="520">
          <cell r="A520" t="str">
            <v>ZE41C35EDE</v>
          </cell>
          <cell r="B520">
            <v>2016</v>
          </cell>
          <cell r="C520" t="str">
            <v>ZE41C35EDE</v>
          </cell>
          <cell r="D520" t="str">
            <v xml:space="preserve">SERVIZI di manutenzione carrozzerie - lotto operativo 4 Verbano Cusio </v>
          </cell>
          <cell r="E520" t="str">
            <v>B.E.ST. CAR S.N.C.</v>
          </cell>
          <cell r="F520">
            <v>5000</v>
          </cell>
        </row>
        <row r="521">
          <cell r="A521" t="str">
            <v>6884876B66</v>
          </cell>
          <cell r="B521">
            <v>2016</v>
          </cell>
          <cell r="C521" t="str">
            <v>6884876B66</v>
          </cell>
          <cell r="D521" t="str">
            <v>SERVZIO di manutenzione telai - Lotto operativo 2 Ossola</v>
          </cell>
          <cell r="E521" t="str">
            <v>SPECIAL CAR SNC DI BIONDO FRANCESCO &amp; C.</v>
          </cell>
          <cell r="F521">
            <v>50000</v>
          </cell>
        </row>
        <row r="522">
          <cell r="A522">
            <v>6885116177</v>
          </cell>
          <cell r="B522">
            <v>2016</v>
          </cell>
          <cell r="C522">
            <v>6885116177</v>
          </cell>
          <cell r="D522" t="str">
            <v>SERVIZIO di manutenzione telai - Lotto operativo 3 Verbano</v>
          </cell>
          <cell r="E522" t="str">
            <v>TOCECAR SRL</v>
          </cell>
          <cell r="F522">
            <v>130000</v>
          </cell>
        </row>
        <row r="523">
          <cell r="A523" t="str">
            <v>Z121C3EF43</v>
          </cell>
          <cell r="B523">
            <v>2016</v>
          </cell>
          <cell r="C523" t="str">
            <v>Z121C3EF43</v>
          </cell>
          <cell r="D523" t="str">
            <v>FORNITURA armadi per archivio</v>
          </cell>
          <cell r="E523" t="str">
            <v>CAPRIOLI SOLUTIONS SRL</v>
          </cell>
          <cell r="F523">
            <v>3795.26</v>
          </cell>
        </row>
        <row r="524">
          <cell r="A524" t="str">
            <v>Z0C1C4C072</v>
          </cell>
          <cell r="B524">
            <v>2016</v>
          </cell>
          <cell r="C524" t="str">
            <v>Z0C1C4C072</v>
          </cell>
          <cell r="D524" t="str">
            <v>SERVIZI di recupero crediti</v>
          </cell>
          <cell r="E524" t="str">
            <v>CREDITVISION SRL</v>
          </cell>
          <cell r="F524">
            <v>280</v>
          </cell>
        </row>
        <row r="525">
          <cell r="A525" t="str">
            <v>ZAE1C5BDEE</v>
          </cell>
          <cell r="B525">
            <v>2016</v>
          </cell>
          <cell r="C525" t="str">
            <v>ZAE1C5BDEE</v>
          </cell>
          <cell r="D525" t="str">
            <v>FORNITURA pacchi natalizi per personale</v>
          </cell>
          <cell r="E525" t="str">
            <v>WISH LIST SRL</v>
          </cell>
          <cell r="F525">
            <v>3750</v>
          </cell>
        </row>
        <row r="526">
          <cell r="A526" t="str">
            <v>Z9E1C70213</v>
          </cell>
          <cell r="B526">
            <v>2016</v>
          </cell>
          <cell r="C526" t="str">
            <v>Z9E1C70213</v>
          </cell>
          <cell r="D526" t="str">
            <v xml:space="preserve">SERVIZI di monitoraggio ambientale discarica </v>
          </cell>
          <cell r="E526" t="str">
            <v>COMIE S.r.l.</v>
          </cell>
          <cell r="F526">
            <v>6000</v>
          </cell>
        </row>
        <row r="527">
          <cell r="A527" t="str">
            <v>ZBC1C7DCF6</v>
          </cell>
          <cell r="B527">
            <v>2016</v>
          </cell>
          <cell r="C527" t="str">
            <v>ZBC1C7DCF6</v>
          </cell>
          <cell r="D527" t="str">
            <v>SERVIZIO di verifica e controllo mezzi di estinzione incendi</v>
          </cell>
          <cell r="E527">
            <v>0</v>
          </cell>
          <cell r="F527">
            <v>25000</v>
          </cell>
        </row>
        <row r="528">
          <cell r="A528" t="str">
            <v>ZEA1C900CB</v>
          </cell>
          <cell r="B528">
            <v>2016</v>
          </cell>
          <cell r="C528" t="str">
            <v>ZEA1C900CB</v>
          </cell>
          <cell r="D528" t="str">
            <v>SERVIZIO di derattizzazione</v>
          </cell>
          <cell r="E528">
            <v>0</v>
          </cell>
          <cell r="F528">
            <v>25000</v>
          </cell>
        </row>
        <row r="529">
          <cell r="A529" t="str">
            <v>Z3C1C967E8</v>
          </cell>
          <cell r="B529">
            <v>2016</v>
          </cell>
          <cell r="C529" t="str">
            <v>Z3C1C967E8</v>
          </cell>
          <cell r="D529" t="str">
            <v>SERVIZI Assicurativi - Polizza Inquinamento Mergozzo</v>
          </cell>
          <cell r="E529" t="str">
            <v>G.B.S. General Broker Service S.p.A.</v>
          </cell>
          <cell r="F529">
            <v>14615</v>
          </cell>
        </row>
        <row r="530">
          <cell r="A530" t="str">
            <v>ZE61C968A0</v>
          </cell>
          <cell r="B530">
            <v>2016</v>
          </cell>
          <cell r="C530" t="str">
            <v>ZE61C968A0</v>
          </cell>
          <cell r="D530" t="str">
            <v>SERVIZI Assicurativi - Polizza Inquinamento Discarica</v>
          </cell>
          <cell r="E530" t="str">
            <v>G.B.S. General Broker Service S.p.A.</v>
          </cell>
          <cell r="F530">
            <v>19050</v>
          </cell>
        </row>
        <row r="531">
          <cell r="A531" t="str">
            <v>6924854A4A</v>
          </cell>
          <cell r="B531">
            <v>2016</v>
          </cell>
          <cell r="C531" t="str">
            <v>6924854A4A</v>
          </cell>
          <cell r="D531" t="str">
            <v>SERVIZIO di trasporto imballaggi in plastica</v>
          </cell>
          <cell r="E531">
            <v>0</v>
          </cell>
          <cell r="F531">
            <v>135000</v>
          </cell>
        </row>
        <row r="532">
          <cell r="A532" t="str">
            <v>Z991CB606C</v>
          </cell>
          <cell r="B532">
            <v>2016</v>
          </cell>
          <cell r="C532" t="str">
            <v>Z991CB606C</v>
          </cell>
          <cell r="D532" t="str">
            <v>FORNITURA DPI diversi a magazzino</v>
          </cell>
          <cell r="E532" t="str">
            <v>SIR SAFETY SYSTEM S.p.A. UNIPERSONALE</v>
          </cell>
          <cell r="F532">
            <v>1983.51</v>
          </cell>
        </row>
        <row r="533">
          <cell r="A533" t="str">
            <v>Z5A1CB66F9</v>
          </cell>
          <cell r="B533">
            <v>2016</v>
          </cell>
          <cell r="C533" t="str">
            <v>Z5A1CB66F9</v>
          </cell>
          <cell r="D533" t="str">
            <v xml:space="preserve">SERVIZIO lavaggio indumenti e DPI con fornitura buoni </v>
          </cell>
          <cell r="E533" t="str">
            <v>EDENRED ITALIA SRL</v>
          </cell>
          <cell r="F533">
            <v>41.2</v>
          </cell>
        </row>
        <row r="534">
          <cell r="A534" t="str">
            <v>ZF61CC2512</v>
          </cell>
          <cell r="B534">
            <v>2016</v>
          </cell>
          <cell r="C534" t="str">
            <v>ZF61CC2512</v>
          </cell>
          <cell r="D534" t="str">
            <v>SERVIZIO manutenzione compressori Nosere</v>
          </cell>
          <cell r="E534" t="str">
            <v>ASWM S.R.L.</v>
          </cell>
          <cell r="F534">
            <v>700</v>
          </cell>
        </row>
        <row r="535">
          <cell r="A535" t="str">
            <v>Z8A1CC265B</v>
          </cell>
          <cell r="B535">
            <v>2016</v>
          </cell>
          <cell r="C535" t="str">
            <v>Z8A1CC265B</v>
          </cell>
          <cell r="D535" t="str">
            <v>SERVIZIO abbonamento rivista "Gazzetta Aste e Appalti 2017"</v>
          </cell>
          <cell r="E535" t="str">
            <v>EDITRICE S.I.F.I.C. S.R.L.</v>
          </cell>
          <cell r="F535">
            <v>1290</v>
          </cell>
        </row>
        <row r="536">
          <cell r="A536" t="str">
            <v>Z041CC4ACB</v>
          </cell>
          <cell r="B536">
            <v>2016</v>
          </cell>
          <cell r="C536" t="str">
            <v>Z041CC4ACB</v>
          </cell>
          <cell r="D536" t="str">
            <v xml:space="preserve">SERVIZI di noleggio veicoli speciali per la raccolta rifiuti </v>
          </cell>
          <cell r="E536" t="str">
            <v xml:space="preserve">VRENT S.r.l. </v>
          </cell>
          <cell r="F536">
            <v>39786</v>
          </cell>
        </row>
        <row r="537">
          <cell r="A537" t="str">
            <v>Z901CC8132</v>
          </cell>
          <cell r="B537">
            <v>2016</v>
          </cell>
          <cell r="C537" t="str">
            <v>Z901CC8132</v>
          </cell>
          <cell r="D537" t="str">
            <v xml:space="preserve">SERVIZI di trasporto rifiuti derivanti da raccolta differenziata imballaggi in plastica </v>
          </cell>
          <cell r="E537" t="str">
            <v>LA NETTATUTTO S.R.L.</v>
          </cell>
          <cell r="F537">
            <v>39900</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19"/>
  <sheetViews>
    <sheetView tabSelected="1" topLeftCell="B1" zoomScaleNormal="100" zoomScaleSheetLayoutView="75" workbookViewId="0">
      <selection activeCell="F1" sqref="F1"/>
    </sheetView>
  </sheetViews>
  <sheetFormatPr defaultRowHeight="15.75" x14ac:dyDescent="0.25"/>
  <cols>
    <col min="1" max="1" width="13.28515625" style="1" hidden="1" customWidth="1"/>
    <col min="2" max="2" width="8.7109375" style="1" customWidth="1"/>
    <col min="3" max="3" width="13.28515625" style="1" customWidth="1"/>
    <col min="4" max="4" width="39.5703125" style="5" customWidth="1"/>
    <col min="5" max="5" width="42.42578125" style="5" customWidth="1"/>
    <col min="6" max="6" width="46.42578125" style="6" customWidth="1"/>
    <col min="7" max="7" width="22.85546875" style="7" bestFit="1" customWidth="1"/>
    <col min="8" max="8" width="36.5703125" style="5" customWidth="1"/>
    <col min="9" max="9" width="22.85546875" style="7" customWidth="1"/>
    <col min="10" max="10" width="20.85546875" style="4" customWidth="1"/>
    <col min="11" max="11" width="14.28515625" style="8" bestFit="1" customWidth="1"/>
    <col min="12" max="12" width="15.5703125" style="8" customWidth="1"/>
    <col min="13" max="14" width="18.42578125" style="2" hidden="1" customWidth="1"/>
    <col min="15" max="16" width="20.7109375" style="4" hidden="1" customWidth="1"/>
    <col min="17" max="17" width="20.85546875" style="4" hidden="1" customWidth="1"/>
    <col min="18" max="18" width="20.85546875" style="4" customWidth="1"/>
    <col min="19" max="19" width="32.28515625" style="6" customWidth="1"/>
    <col min="20" max="20" width="16.7109375" style="3" bestFit="1" customWidth="1"/>
    <col min="21" max="21" width="35.140625" style="3" bestFit="1" customWidth="1"/>
    <col min="22" max="16384" width="9.140625" style="3"/>
  </cols>
  <sheetData>
    <row r="1" spans="1:20" s="9" customFormat="1" ht="47.25" x14ac:dyDescent="0.25">
      <c r="A1" s="10" t="s">
        <v>0</v>
      </c>
      <c r="B1" s="10" t="s">
        <v>1</v>
      </c>
      <c r="C1" s="10" t="s">
        <v>0</v>
      </c>
      <c r="D1" s="10" t="s">
        <v>2</v>
      </c>
      <c r="E1" s="10" t="s">
        <v>3</v>
      </c>
      <c r="F1" s="10" t="s">
        <v>4</v>
      </c>
      <c r="G1" s="10" t="s">
        <v>5</v>
      </c>
      <c r="H1" s="10" t="s">
        <v>6</v>
      </c>
      <c r="I1" s="10" t="s">
        <v>5</v>
      </c>
      <c r="J1" s="11" t="s">
        <v>7</v>
      </c>
      <c r="K1" s="12" t="s">
        <v>8</v>
      </c>
      <c r="L1" s="12" t="s">
        <v>9</v>
      </c>
      <c r="M1" s="13" t="s">
        <v>10</v>
      </c>
      <c r="N1" s="13" t="s">
        <v>11</v>
      </c>
      <c r="O1" s="11" t="s">
        <v>1605</v>
      </c>
      <c r="P1" s="11" t="s">
        <v>1606</v>
      </c>
      <c r="Q1" s="11" t="s">
        <v>1625</v>
      </c>
      <c r="R1" s="11" t="s">
        <v>1607</v>
      </c>
      <c r="S1" s="14"/>
    </row>
    <row r="2" spans="1:20" ht="31.5" x14ac:dyDescent="0.25">
      <c r="A2" s="15" t="s">
        <v>14</v>
      </c>
      <c r="B2" s="15">
        <v>2013</v>
      </c>
      <c r="C2" s="15" t="s">
        <v>14</v>
      </c>
      <c r="D2" s="16" t="s">
        <v>15</v>
      </c>
      <c r="E2" s="16" t="s">
        <v>12</v>
      </c>
      <c r="F2" s="17" t="s">
        <v>16</v>
      </c>
      <c r="G2" s="18" t="s">
        <v>17</v>
      </c>
      <c r="H2" s="16" t="s">
        <v>18</v>
      </c>
      <c r="I2" s="18" t="s">
        <v>17</v>
      </c>
      <c r="J2" s="19">
        <v>28000</v>
      </c>
      <c r="K2" s="20">
        <v>41393</v>
      </c>
      <c r="L2" s="20">
        <v>42854</v>
      </c>
      <c r="M2" s="21">
        <v>3577.6</v>
      </c>
      <c r="N2" s="22">
        <v>10732.8</v>
      </c>
      <c r="O2" s="23">
        <v>14310.4</v>
      </c>
      <c r="P2" s="19">
        <v>26235.729999999992</v>
      </c>
      <c r="Q2" s="19">
        <v>2981.33</v>
      </c>
      <c r="R2" s="19">
        <v>28621</v>
      </c>
      <c r="S2" s="3"/>
    </row>
    <row r="3" spans="1:20" ht="31.5" x14ac:dyDescent="0.25">
      <c r="A3" s="15" t="s">
        <v>20</v>
      </c>
      <c r="B3" s="15">
        <v>2013</v>
      </c>
      <c r="C3" s="15" t="s">
        <v>20</v>
      </c>
      <c r="D3" s="16" t="s">
        <v>21</v>
      </c>
      <c r="E3" s="16" t="s">
        <v>22</v>
      </c>
      <c r="F3" s="17" t="s">
        <v>23</v>
      </c>
      <c r="G3" s="18">
        <v>748490158</v>
      </c>
      <c r="H3" s="16" t="s">
        <v>23</v>
      </c>
      <c r="I3" s="18" t="s">
        <v>24</v>
      </c>
      <c r="J3" s="19">
        <v>39500</v>
      </c>
      <c r="K3" s="20">
        <v>41479</v>
      </c>
      <c r="L3" s="20">
        <v>43162</v>
      </c>
      <c r="M3" s="21">
        <v>3497.95</v>
      </c>
      <c r="N3" s="22">
        <v>10288.27</v>
      </c>
      <c r="O3" s="23">
        <v>10392.65</v>
      </c>
      <c r="P3" s="19">
        <v>27929.119999999999</v>
      </c>
      <c r="Q3" s="19">
        <v>9443.1644360655737</v>
      </c>
      <c r="R3" s="19">
        <f t="shared" ref="R3:R51" si="0">+P3+Q3</f>
        <v>37372.284436065573</v>
      </c>
      <c r="T3" s="24"/>
    </row>
    <row r="4" spans="1:20" ht="78.75" x14ac:dyDescent="0.25">
      <c r="A4" s="25">
        <v>5372630288</v>
      </c>
      <c r="B4" s="15">
        <v>2013</v>
      </c>
      <c r="C4" s="25">
        <v>5372630288</v>
      </c>
      <c r="D4" s="17" t="s">
        <v>28</v>
      </c>
      <c r="E4" s="17" t="s">
        <v>29</v>
      </c>
      <c r="F4" s="17" t="s">
        <v>30</v>
      </c>
      <c r="G4" s="18" t="s">
        <v>31</v>
      </c>
      <c r="H4" s="17" t="s">
        <v>32</v>
      </c>
      <c r="I4" s="18" t="s">
        <v>33</v>
      </c>
      <c r="J4" s="23">
        <v>377850</v>
      </c>
      <c r="K4" s="20">
        <v>41558</v>
      </c>
      <c r="L4" s="20">
        <v>42824</v>
      </c>
      <c r="M4" s="21">
        <v>0</v>
      </c>
      <c r="N4" s="22">
        <v>48765.87</v>
      </c>
      <c r="O4" s="23">
        <v>147485.69</v>
      </c>
      <c r="P4" s="23">
        <v>266764.24614999996</v>
      </c>
      <c r="Q4" s="23">
        <v>79793.611661475414</v>
      </c>
      <c r="R4" s="23">
        <f t="shared" si="0"/>
        <v>346557.85781147541</v>
      </c>
      <c r="T4" s="24"/>
    </row>
    <row r="5" spans="1:20" ht="47.25" x14ac:dyDescent="0.25">
      <c r="A5" s="26">
        <v>5509052586</v>
      </c>
      <c r="B5" s="15">
        <v>2013</v>
      </c>
      <c r="C5" s="26">
        <v>5509052586</v>
      </c>
      <c r="D5" s="17" t="s">
        <v>37</v>
      </c>
      <c r="E5" s="17" t="s">
        <v>29</v>
      </c>
      <c r="F5" s="17" t="s">
        <v>38</v>
      </c>
      <c r="G5" s="27" t="s">
        <v>39</v>
      </c>
      <c r="H5" s="17" t="s">
        <v>40</v>
      </c>
      <c r="I5" s="27" t="s">
        <v>41</v>
      </c>
      <c r="J5" s="23">
        <v>352905</v>
      </c>
      <c r="K5" s="20">
        <v>41624</v>
      </c>
      <c r="L5" s="20">
        <v>43738</v>
      </c>
      <c r="M5" s="21"/>
      <c r="N5" s="22">
        <v>239908</v>
      </c>
      <c r="O5" s="23">
        <v>245557.84</v>
      </c>
      <c r="P5" s="23">
        <v>286754.59840000002</v>
      </c>
      <c r="Q5" s="23">
        <v>20595.957717213121</v>
      </c>
      <c r="R5" s="23">
        <f t="shared" si="0"/>
        <v>307350.55611721316</v>
      </c>
      <c r="T5" s="24"/>
    </row>
    <row r="6" spans="1:20" ht="63" x14ac:dyDescent="0.25">
      <c r="A6" s="25" t="s">
        <v>42</v>
      </c>
      <c r="B6" s="15">
        <v>2013</v>
      </c>
      <c r="C6" s="25" t="s">
        <v>42</v>
      </c>
      <c r="D6" s="17" t="s">
        <v>43</v>
      </c>
      <c r="E6" s="17" t="s">
        <v>29</v>
      </c>
      <c r="F6" s="17" t="s">
        <v>38</v>
      </c>
      <c r="G6" s="27" t="s">
        <v>39</v>
      </c>
      <c r="H6" s="17" t="s">
        <v>40</v>
      </c>
      <c r="I6" s="27" t="s">
        <v>41</v>
      </c>
      <c r="J6" s="23">
        <v>261751</v>
      </c>
      <c r="K6" s="20">
        <v>41624</v>
      </c>
      <c r="L6" s="20">
        <v>43738</v>
      </c>
      <c r="M6" s="21"/>
      <c r="N6" s="22">
        <v>190755</v>
      </c>
      <c r="O6" s="23">
        <v>203770.94</v>
      </c>
      <c r="P6" s="23">
        <v>220188.73770491805</v>
      </c>
      <c r="Q6" s="23">
        <v>12940.44568032787</v>
      </c>
      <c r="R6" s="23">
        <f t="shared" si="0"/>
        <v>233129.18338524591</v>
      </c>
      <c r="T6" s="24"/>
    </row>
    <row r="7" spans="1:20" ht="78.75" x14ac:dyDescent="0.25">
      <c r="A7" s="28">
        <v>5709393426</v>
      </c>
      <c r="B7" s="29">
        <v>2014</v>
      </c>
      <c r="C7" s="28" t="s">
        <v>1629</v>
      </c>
      <c r="D7" s="30" t="s">
        <v>1640</v>
      </c>
      <c r="E7" s="30" t="s">
        <v>44</v>
      </c>
      <c r="F7" s="30" t="s">
        <v>1641</v>
      </c>
      <c r="G7" s="31" t="s">
        <v>1642</v>
      </c>
      <c r="H7" s="30" t="s">
        <v>47</v>
      </c>
      <c r="I7" s="29" t="s">
        <v>48</v>
      </c>
      <c r="J7" s="32">
        <v>37680</v>
      </c>
      <c r="K7" s="33">
        <v>41710</v>
      </c>
      <c r="L7" s="33">
        <v>41710</v>
      </c>
      <c r="M7" s="34">
        <v>42004</v>
      </c>
      <c r="N7" s="35"/>
      <c r="O7" s="32"/>
      <c r="P7" s="32">
        <v>42963.11</v>
      </c>
      <c r="Q7" s="32">
        <v>215.89</v>
      </c>
      <c r="R7" s="32">
        <f>+P7+Q7</f>
        <v>43179</v>
      </c>
      <c r="T7" s="24"/>
    </row>
    <row r="8" spans="1:20" ht="102" customHeight="1" x14ac:dyDescent="0.25">
      <c r="A8" s="28">
        <v>5709393426</v>
      </c>
      <c r="B8" s="29">
        <v>2014</v>
      </c>
      <c r="C8" s="28">
        <v>5709393426</v>
      </c>
      <c r="D8" s="30" t="s">
        <v>49</v>
      </c>
      <c r="E8" s="30" t="s">
        <v>50</v>
      </c>
      <c r="F8" s="30" t="s">
        <v>51</v>
      </c>
      <c r="G8" s="31" t="s">
        <v>52</v>
      </c>
      <c r="H8" s="30" t="s">
        <v>53</v>
      </c>
      <c r="I8" s="29" t="s">
        <v>54</v>
      </c>
      <c r="J8" s="32">
        <v>236719.22</v>
      </c>
      <c r="K8" s="33">
        <v>41919</v>
      </c>
      <c r="L8" s="33">
        <v>42082</v>
      </c>
      <c r="M8" s="34"/>
      <c r="N8" s="35">
        <v>0</v>
      </c>
      <c r="O8" s="32">
        <v>148846.76999999999</v>
      </c>
      <c r="P8" s="32">
        <v>232322.63</v>
      </c>
      <c r="Q8" s="32">
        <v>4396.45</v>
      </c>
      <c r="R8" s="32">
        <f t="shared" si="0"/>
        <v>236719.08000000002</v>
      </c>
      <c r="T8" s="24"/>
    </row>
    <row r="9" spans="1:20" ht="47.25" x14ac:dyDescent="0.25">
      <c r="A9" s="28">
        <v>5811382821</v>
      </c>
      <c r="B9" s="29">
        <v>2014</v>
      </c>
      <c r="C9" s="28">
        <v>5811382821</v>
      </c>
      <c r="D9" s="30" t="s">
        <v>65</v>
      </c>
      <c r="E9" s="30" t="s">
        <v>50</v>
      </c>
      <c r="F9" s="30" t="s">
        <v>66</v>
      </c>
      <c r="G9" s="31" t="s">
        <v>67</v>
      </c>
      <c r="H9" s="30" t="s">
        <v>68</v>
      </c>
      <c r="I9" s="29" t="s">
        <v>69</v>
      </c>
      <c r="J9" s="32">
        <v>88776</v>
      </c>
      <c r="K9" s="33">
        <v>42124</v>
      </c>
      <c r="L9" s="33">
        <v>43924</v>
      </c>
      <c r="M9" s="34"/>
      <c r="N9" s="35"/>
      <c r="O9" s="32">
        <v>11836.8</v>
      </c>
      <c r="P9" s="32">
        <v>26395.360833333347</v>
      </c>
      <c r="Q9" s="32">
        <f>+R9-P9</f>
        <v>19211.289166666655</v>
      </c>
      <c r="R9" s="32">
        <v>45606.65</v>
      </c>
      <c r="T9" s="24"/>
    </row>
    <row r="10" spans="1:20" ht="63" x14ac:dyDescent="0.25">
      <c r="A10" s="28" t="s">
        <v>75</v>
      </c>
      <c r="B10" s="29">
        <v>2014</v>
      </c>
      <c r="C10" s="28" t="s">
        <v>75</v>
      </c>
      <c r="D10" s="30" t="s">
        <v>76</v>
      </c>
      <c r="E10" s="30" t="s">
        <v>77</v>
      </c>
      <c r="F10" s="30" t="s">
        <v>78</v>
      </c>
      <c r="G10" s="31" t="s">
        <v>79</v>
      </c>
      <c r="H10" s="30" t="s">
        <v>80</v>
      </c>
      <c r="I10" s="29" t="s">
        <v>81</v>
      </c>
      <c r="J10" s="32">
        <v>10582138.949999999</v>
      </c>
      <c r="K10" s="33">
        <v>42082</v>
      </c>
      <c r="L10" s="33">
        <v>43177</v>
      </c>
      <c r="M10" s="34"/>
      <c r="N10" s="35">
        <v>0</v>
      </c>
      <c r="O10" s="32">
        <v>958081.82</v>
      </c>
      <c r="P10" s="32">
        <v>4721545.0545454556</v>
      </c>
      <c r="Q10" s="32">
        <v>3256871.0648318189</v>
      </c>
      <c r="R10" s="32">
        <f t="shared" si="0"/>
        <v>7978416.1193772741</v>
      </c>
      <c r="T10" s="24"/>
    </row>
    <row r="11" spans="1:20" ht="47.25" x14ac:dyDescent="0.25">
      <c r="A11" s="28"/>
      <c r="B11" s="29">
        <v>2014</v>
      </c>
      <c r="C11" s="28" t="s">
        <v>1621</v>
      </c>
      <c r="D11" s="30" t="s">
        <v>1622</v>
      </c>
      <c r="E11" s="30" t="s">
        <v>58</v>
      </c>
      <c r="F11" s="30" t="s">
        <v>1623</v>
      </c>
      <c r="G11" s="31" t="s">
        <v>1624</v>
      </c>
      <c r="H11" s="30" t="s">
        <v>1623</v>
      </c>
      <c r="I11" s="29" t="s">
        <v>1624</v>
      </c>
      <c r="J11" s="32">
        <v>8635</v>
      </c>
      <c r="K11" s="33">
        <v>41856</v>
      </c>
      <c r="L11" s="33">
        <v>43100</v>
      </c>
      <c r="M11" s="34"/>
      <c r="N11" s="35"/>
      <c r="O11" s="32"/>
      <c r="P11" s="32"/>
      <c r="Q11" s="32">
        <v>0</v>
      </c>
      <c r="R11" s="32">
        <f t="shared" si="0"/>
        <v>0</v>
      </c>
      <c r="T11" s="24"/>
    </row>
    <row r="12" spans="1:20" ht="31.5" x14ac:dyDescent="0.25">
      <c r="A12" s="29" t="s">
        <v>83</v>
      </c>
      <c r="B12" s="29">
        <v>2014</v>
      </c>
      <c r="C12" s="29" t="s">
        <v>83</v>
      </c>
      <c r="D12" s="36" t="s">
        <v>84</v>
      </c>
      <c r="E12" s="36" t="s">
        <v>85</v>
      </c>
      <c r="F12" s="30" t="s">
        <v>86</v>
      </c>
      <c r="G12" s="29" t="s">
        <v>87</v>
      </c>
      <c r="H12" s="36" t="s">
        <v>86</v>
      </c>
      <c r="I12" s="29" t="s">
        <v>87</v>
      </c>
      <c r="J12" s="37">
        <v>205000</v>
      </c>
      <c r="K12" s="33">
        <v>41883</v>
      </c>
      <c r="L12" s="33">
        <v>42613</v>
      </c>
      <c r="M12" s="34"/>
      <c r="N12" s="35">
        <v>7714.73</v>
      </c>
      <c r="O12" s="32">
        <v>77535</v>
      </c>
      <c r="P12" s="37">
        <v>184948.80000000002</v>
      </c>
      <c r="Q12" s="37">
        <v>1135.2</v>
      </c>
      <c r="R12" s="37">
        <f t="shared" si="0"/>
        <v>186084.00000000003</v>
      </c>
      <c r="T12" s="24"/>
    </row>
    <row r="13" spans="1:20" ht="126" x14ac:dyDescent="0.25">
      <c r="A13" s="38" t="s">
        <v>89</v>
      </c>
      <c r="B13" s="29">
        <v>2014</v>
      </c>
      <c r="C13" s="38" t="s">
        <v>89</v>
      </c>
      <c r="D13" s="30" t="s">
        <v>90</v>
      </c>
      <c r="E13" s="30" t="s">
        <v>44</v>
      </c>
      <c r="F13" s="30" t="s">
        <v>91</v>
      </c>
      <c r="G13" s="31" t="s">
        <v>92</v>
      </c>
      <c r="H13" s="30" t="s">
        <v>93</v>
      </c>
      <c r="I13" s="29" t="s">
        <v>94</v>
      </c>
      <c r="J13" s="32">
        <v>150000</v>
      </c>
      <c r="K13" s="33">
        <v>41957</v>
      </c>
      <c r="L13" s="33">
        <v>43100</v>
      </c>
      <c r="M13" s="34"/>
      <c r="N13" s="35">
        <v>0</v>
      </c>
      <c r="O13" s="32">
        <v>22289.96</v>
      </c>
      <c r="P13" s="32">
        <v>77131.693550000011</v>
      </c>
      <c r="Q13" s="32">
        <v>56486.829855737713</v>
      </c>
      <c r="R13" s="32">
        <f t="shared" si="0"/>
        <v>133618.52340573771</v>
      </c>
      <c r="S13" s="39"/>
      <c r="T13" s="24"/>
    </row>
    <row r="14" spans="1:20" ht="173.25" x14ac:dyDescent="0.25">
      <c r="A14" s="28" t="s">
        <v>95</v>
      </c>
      <c r="B14" s="29">
        <v>2014</v>
      </c>
      <c r="C14" s="28" t="s">
        <v>95</v>
      </c>
      <c r="D14" s="30" t="s">
        <v>96</v>
      </c>
      <c r="E14" s="30" t="s">
        <v>77</v>
      </c>
      <c r="F14" s="30" t="s">
        <v>97</v>
      </c>
      <c r="G14" s="31" t="s">
        <v>98</v>
      </c>
      <c r="H14" s="30" t="s">
        <v>99</v>
      </c>
      <c r="I14" s="29" t="s">
        <v>100</v>
      </c>
      <c r="J14" s="32">
        <v>63000</v>
      </c>
      <c r="K14" s="33">
        <v>42005</v>
      </c>
      <c r="L14" s="33">
        <v>42735</v>
      </c>
      <c r="M14" s="34"/>
      <c r="N14" s="35">
        <v>0</v>
      </c>
      <c r="O14" s="32">
        <v>11075.5</v>
      </c>
      <c r="P14" s="32">
        <v>48579.88</v>
      </c>
      <c r="Q14" s="32">
        <v>14090.62295081967</v>
      </c>
      <c r="R14" s="32">
        <f t="shared" si="0"/>
        <v>62670.502950819668</v>
      </c>
      <c r="T14" s="24"/>
    </row>
    <row r="15" spans="1:20" ht="63" x14ac:dyDescent="0.25">
      <c r="A15" s="28" t="s">
        <v>101</v>
      </c>
      <c r="B15" s="29">
        <v>2014</v>
      </c>
      <c r="C15" s="28" t="s">
        <v>101</v>
      </c>
      <c r="D15" s="30" t="s">
        <v>1630</v>
      </c>
      <c r="E15" s="30" t="s">
        <v>58</v>
      </c>
      <c r="F15" s="30" t="s">
        <v>102</v>
      </c>
      <c r="G15" s="31" t="s">
        <v>103</v>
      </c>
      <c r="H15" s="30" t="s">
        <v>102</v>
      </c>
      <c r="I15" s="31" t="s">
        <v>103</v>
      </c>
      <c r="J15" s="32">
        <v>34013.39</v>
      </c>
      <c r="K15" s="33">
        <v>41729</v>
      </c>
      <c r="L15" s="33">
        <v>42185</v>
      </c>
      <c r="M15" s="34"/>
      <c r="N15" s="35">
        <v>0</v>
      </c>
      <c r="O15" s="32">
        <v>11946.42</v>
      </c>
      <c r="P15" s="32">
        <v>27687.45</v>
      </c>
      <c r="Q15" s="32">
        <f>1593.97+4731.97</f>
        <v>6325.9400000000005</v>
      </c>
      <c r="R15" s="32">
        <f t="shared" si="0"/>
        <v>34013.39</v>
      </c>
      <c r="T15" s="24"/>
    </row>
    <row r="16" spans="1:20" ht="94.5" x14ac:dyDescent="0.25">
      <c r="A16" s="28" t="s">
        <v>104</v>
      </c>
      <c r="B16" s="29">
        <v>2014</v>
      </c>
      <c r="C16" s="28" t="s">
        <v>104</v>
      </c>
      <c r="D16" s="30" t="s">
        <v>105</v>
      </c>
      <c r="E16" s="30" t="s">
        <v>44</v>
      </c>
      <c r="F16" s="30" t="s">
        <v>106</v>
      </c>
      <c r="G16" s="31" t="s">
        <v>88</v>
      </c>
      <c r="H16" s="30" t="s">
        <v>34</v>
      </c>
      <c r="I16" s="29" t="s">
        <v>35</v>
      </c>
      <c r="J16" s="32">
        <v>32460</v>
      </c>
      <c r="K16" s="33">
        <v>42036</v>
      </c>
      <c r="L16" s="33">
        <v>42766</v>
      </c>
      <c r="M16" s="34"/>
      <c r="N16" s="35">
        <v>0</v>
      </c>
      <c r="O16" s="32">
        <v>3921.25</v>
      </c>
      <c r="P16" s="32">
        <v>20380.684499999999</v>
      </c>
      <c r="Q16" s="32">
        <v>6646.8377681818174</v>
      </c>
      <c r="R16" s="32">
        <f t="shared" si="0"/>
        <v>27027.522268181816</v>
      </c>
      <c r="T16" s="24"/>
    </row>
    <row r="17" spans="1:20" ht="78.75" x14ac:dyDescent="0.25">
      <c r="A17" s="40" t="s">
        <v>183</v>
      </c>
      <c r="B17" s="41">
        <v>2015</v>
      </c>
      <c r="C17" s="40" t="s">
        <v>183</v>
      </c>
      <c r="D17" s="42" t="s">
        <v>184</v>
      </c>
      <c r="E17" s="42" t="s">
        <v>178</v>
      </c>
      <c r="F17" s="43" t="s">
        <v>179</v>
      </c>
      <c r="G17" s="44" t="s">
        <v>180</v>
      </c>
      <c r="H17" s="42" t="s">
        <v>185</v>
      </c>
      <c r="I17" s="41" t="s">
        <v>186</v>
      </c>
      <c r="J17" s="45">
        <v>195000</v>
      </c>
      <c r="K17" s="46">
        <v>42038</v>
      </c>
      <c r="L17" s="46">
        <v>42701</v>
      </c>
      <c r="M17" s="47"/>
      <c r="N17" s="47"/>
      <c r="O17" s="45">
        <v>36466.19</v>
      </c>
      <c r="P17" s="45">
        <v>169099.12565</v>
      </c>
      <c r="Q17" s="45">
        <v>21880.79369836066</v>
      </c>
      <c r="R17" s="45">
        <f t="shared" si="0"/>
        <v>190979.91934836065</v>
      </c>
      <c r="T17" s="24"/>
    </row>
    <row r="18" spans="1:20" ht="78.75" x14ac:dyDescent="0.25">
      <c r="A18" s="40" t="s">
        <v>187</v>
      </c>
      <c r="B18" s="41">
        <v>2015</v>
      </c>
      <c r="C18" s="40" t="s">
        <v>187</v>
      </c>
      <c r="D18" s="42" t="s">
        <v>188</v>
      </c>
      <c r="E18" s="43" t="s">
        <v>178</v>
      </c>
      <c r="F18" s="43" t="s">
        <v>179</v>
      </c>
      <c r="G18" s="44" t="s">
        <v>180</v>
      </c>
      <c r="H18" s="43" t="s">
        <v>189</v>
      </c>
      <c r="I18" s="48" t="s">
        <v>190</v>
      </c>
      <c r="J18" s="45">
        <v>550000</v>
      </c>
      <c r="K18" s="46">
        <v>42038</v>
      </c>
      <c r="L18" s="46">
        <v>42701</v>
      </c>
      <c r="M18" s="47"/>
      <c r="N18" s="47"/>
      <c r="O18" s="45">
        <v>87943.92</v>
      </c>
      <c r="P18" s="45">
        <v>359562.71842295065</v>
      </c>
      <c r="Q18" s="45">
        <v>55256.426229508208</v>
      </c>
      <c r="R18" s="45">
        <f t="shared" si="0"/>
        <v>414819.14465245884</v>
      </c>
      <c r="T18" s="24"/>
    </row>
    <row r="19" spans="1:20" ht="78.75" x14ac:dyDescent="0.25">
      <c r="A19" s="40" t="s">
        <v>191</v>
      </c>
      <c r="B19" s="41">
        <v>2015</v>
      </c>
      <c r="C19" s="40" t="s">
        <v>191</v>
      </c>
      <c r="D19" s="42" t="s">
        <v>192</v>
      </c>
      <c r="E19" s="42" t="s">
        <v>178</v>
      </c>
      <c r="F19" s="43" t="s">
        <v>179</v>
      </c>
      <c r="G19" s="44" t="s">
        <v>180</v>
      </c>
      <c r="H19" s="42" t="s">
        <v>193</v>
      </c>
      <c r="I19" s="41" t="s">
        <v>194</v>
      </c>
      <c r="J19" s="45">
        <v>115000</v>
      </c>
      <c r="K19" s="46">
        <v>42038</v>
      </c>
      <c r="L19" s="46">
        <v>42701</v>
      </c>
      <c r="M19" s="47"/>
      <c r="N19" s="47"/>
      <c r="O19" s="45">
        <v>23784.52</v>
      </c>
      <c r="P19" s="45">
        <v>108513.30011475415</v>
      </c>
      <c r="Q19" s="45">
        <v>6124.7786885245905</v>
      </c>
      <c r="R19" s="45">
        <f t="shared" si="0"/>
        <v>114638.07880327874</v>
      </c>
      <c r="T19" s="24"/>
    </row>
    <row r="20" spans="1:20" ht="47.25" x14ac:dyDescent="0.25">
      <c r="A20" s="40" t="s">
        <v>195</v>
      </c>
      <c r="B20" s="41">
        <v>2015</v>
      </c>
      <c r="C20" s="40" t="s">
        <v>195</v>
      </c>
      <c r="D20" s="42" t="s">
        <v>196</v>
      </c>
      <c r="E20" s="42" t="s">
        <v>178</v>
      </c>
      <c r="F20" s="43" t="s">
        <v>197</v>
      </c>
      <c r="G20" s="44" t="s">
        <v>198</v>
      </c>
      <c r="H20" s="42" t="s">
        <v>161</v>
      </c>
      <c r="I20" s="41" t="s">
        <v>41</v>
      </c>
      <c r="J20" s="45">
        <v>38000</v>
      </c>
      <c r="K20" s="46">
        <v>42038</v>
      </c>
      <c r="L20" s="46">
        <v>42701</v>
      </c>
      <c r="M20" s="47"/>
      <c r="N20" s="47"/>
      <c r="O20" s="45">
        <v>13510.93</v>
      </c>
      <c r="P20" s="45">
        <v>21884.219050000007</v>
      </c>
      <c r="Q20" s="45">
        <f>22398.8-6383.31</f>
        <v>16015.489999999998</v>
      </c>
      <c r="R20" s="45">
        <f t="shared" si="0"/>
        <v>37899.709050000005</v>
      </c>
      <c r="T20" s="24"/>
    </row>
    <row r="21" spans="1:20" ht="47.25" x14ac:dyDescent="0.25">
      <c r="A21" s="40" t="s">
        <v>199</v>
      </c>
      <c r="B21" s="41">
        <v>2015</v>
      </c>
      <c r="C21" s="40" t="s">
        <v>199</v>
      </c>
      <c r="D21" s="42" t="s">
        <v>200</v>
      </c>
      <c r="E21" s="42" t="s">
        <v>178</v>
      </c>
      <c r="F21" s="43" t="s">
        <v>197</v>
      </c>
      <c r="G21" s="44" t="s">
        <v>198</v>
      </c>
      <c r="H21" s="42" t="s">
        <v>181</v>
      </c>
      <c r="I21" s="41" t="s">
        <v>182</v>
      </c>
      <c r="J21" s="45">
        <v>39990</v>
      </c>
      <c r="K21" s="46">
        <v>42038</v>
      </c>
      <c r="L21" s="46">
        <v>42701</v>
      </c>
      <c r="M21" s="47"/>
      <c r="N21" s="47"/>
      <c r="O21" s="45">
        <v>14894.53</v>
      </c>
      <c r="P21" s="45">
        <v>39714.330499999996</v>
      </c>
      <c r="Q21" s="45">
        <v>80.39</v>
      </c>
      <c r="R21" s="45">
        <f t="shared" si="0"/>
        <v>39794.720499999996</v>
      </c>
      <c r="T21" s="24"/>
    </row>
    <row r="22" spans="1:20" ht="47.25" x14ac:dyDescent="0.25">
      <c r="A22" s="40" t="s">
        <v>201</v>
      </c>
      <c r="B22" s="41">
        <v>2015</v>
      </c>
      <c r="C22" s="40" t="s">
        <v>201</v>
      </c>
      <c r="D22" s="42" t="s">
        <v>202</v>
      </c>
      <c r="E22" s="42" t="s">
        <v>178</v>
      </c>
      <c r="F22" s="43" t="s">
        <v>197</v>
      </c>
      <c r="G22" s="44" t="s">
        <v>198</v>
      </c>
      <c r="H22" s="42" t="s">
        <v>161</v>
      </c>
      <c r="I22" s="41" t="s">
        <v>41</v>
      </c>
      <c r="J22" s="45">
        <v>10000</v>
      </c>
      <c r="K22" s="46">
        <v>42038</v>
      </c>
      <c r="L22" s="46">
        <v>42701</v>
      </c>
      <c r="M22" s="47"/>
      <c r="N22" s="47"/>
      <c r="O22" s="45">
        <v>610.54999999999995</v>
      </c>
      <c r="P22" s="45">
        <v>3616.6857</v>
      </c>
      <c r="Q22" s="45">
        <v>6383.31</v>
      </c>
      <c r="R22" s="45">
        <f t="shared" si="0"/>
        <v>9999.9956999999995</v>
      </c>
      <c r="T22" s="24"/>
    </row>
    <row r="23" spans="1:20" ht="78.75" x14ac:dyDescent="0.25">
      <c r="A23" s="40" t="s">
        <v>203</v>
      </c>
      <c r="B23" s="41">
        <v>2015</v>
      </c>
      <c r="C23" s="40" t="s">
        <v>203</v>
      </c>
      <c r="D23" s="42" t="s">
        <v>204</v>
      </c>
      <c r="E23" s="43" t="s">
        <v>178</v>
      </c>
      <c r="F23" s="42" t="s">
        <v>205</v>
      </c>
      <c r="G23" s="49" t="s">
        <v>206</v>
      </c>
      <c r="H23" s="43" t="s">
        <v>185</v>
      </c>
      <c r="I23" s="48" t="s">
        <v>186</v>
      </c>
      <c r="J23" s="45">
        <v>37350</v>
      </c>
      <c r="K23" s="46">
        <v>42038</v>
      </c>
      <c r="L23" s="46">
        <v>42701</v>
      </c>
      <c r="M23" s="47"/>
      <c r="N23" s="47"/>
      <c r="O23" s="45">
        <v>11135.64</v>
      </c>
      <c r="P23" s="45">
        <v>22928.262599999987</v>
      </c>
      <c r="Q23" s="45">
        <v>697.1639344262295</v>
      </c>
      <c r="R23" s="45">
        <f t="shared" si="0"/>
        <v>23625.426534426217</v>
      </c>
      <c r="T23" s="24"/>
    </row>
    <row r="24" spans="1:20" ht="78.75" x14ac:dyDescent="0.25">
      <c r="A24" s="40" t="s">
        <v>207</v>
      </c>
      <c r="B24" s="41">
        <v>2015</v>
      </c>
      <c r="C24" s="40" t="s">
        <v>207</v>
      </c>
      <c r="D24" s="42" t="s">
        <v>208</v>
      </c>
      <c r="E24" s="42" t="s">
        <v>178</v>
      </c>
      <c r="F24" s="42" t="s">
        <v>205</v>
      </c>
      <c r="G24" s="49" t="s">
        <v>206</v>
      </c>
      <c r="H24" s="42" t="s">
        <v>185</v>
      </c>
      <c r="I24" s="41" t="s">
        <v>186</v>
      </c>
      <c r="J24" s="45">
        <v>30000</v>
      </c>
      <c r="K24" s="46">
        <v>42038</v>
      </c>
      <c r="L24" s="46">
        <v>42701</v>
      </c>
      <c r="M24" s="47"/>
      <c r="N24" s="47"/>
      <c r="O24" s="45">
        <v>3178.76</v>
      </c>
      <c r="P24" s="45">
        <v>21375.584999999995</v>
      </c>
      <c r="Q24" s="45">
        <v>3040.2004549180338</v>
      </c>
      <c r="R24" s="45">
        <f t="shared" si="0"/>
        <v>24415.78545491803</v>
      </c>
      <c r="T24" s="24"/>
    </row>
    <row r="25" spans="1:20" ht="78.75" x14ac:dyDescent="0.25">
      <c r="A25" s="40" t="s">
        <v>209</v>
      </c>
      <c r="B25" s="41">
        <v>2015</v>
      </c>
      <c r="C25" s="40" t="s">
        <v>209</v>
      </c>
      <c r="D25" s="42" t="s">
        <v>210</v>
      </c>
      <c r="E25" s="43" t="s">
        <v>178</v>
      </c>
      <c r="F25" s="42" t="s">
        <v>205</v>
      </c>
      <c r="G25" s="49" t="s">
        <v>206</v>
      </c>
      <c r="H25" s="43" t="s">
        <v>189</v>
      </c>
      <c r="I25" s="48" t="s">
        <v>190</v>
      </c>
      <c r="J25" s="45">
        <v>80000</v>
      </c>
      <c r="K25" s="46">
        <v>42038</v>
      </c>
      <c r="L25" s="46">
        <v>42701</v>
      </c>
      <c r="M25" s="47"/>
      <c r="N25" s="47"/>
      <c r="O25" s="45">
        <v>8356.8799999999992</v>
      </c>
      <c r="P25" s="45">
        <v>34985.143213114781</v>
      </c>
      <c r="Q25" s="45">
        <v>3960.3524590163934</v>
      </c>
      <c r="R25" s="45">
        <f t="shared" si="0"/>
        <v>38945.495672131176</v>
      </c>
      <c r="T25" s="24"/>
    </row>
    <row r="26" spans="1:20" ht="78.75" x14ac:dyDescent="0.25">
      <c r="A26" s="40" t="s">
        <v>211</v>
      </c>
      <c r="B26" s="41">
        <v>2015</v>
      </c>
      <c r="C26" s="40" t="s">
        <v>211</v>
      </c>
      <c r="D26" s="42" t="s">
        <v>212</v>
      </c>
      <c r="E26" s="42" t="s">
        <v>178</v>
      </c>
      <c r="F26" s="42" t="s">
        <v>205</v>
      </c>
      <c r="G26" s="49" t="s">
        <v>206</v>
      </c>
      <c r="H26" s="42" t="s">
        <v>193</v>
      </c>
      <c r="I26" s="41" t="s">
        <v>194</v>
      </c>
      <c r="J26" s="45">
        <v>21000</v>
      </c>
      <c r="K26" s="46">
        <v>42038</v>
      </c>
      <c r="L26" s="46">
        <v>42701</v>
      </c>
      <c r="M26" s="47"/>
      <c r="N26" s="47"/>
      <c r="O26" s="45">
        <v>4527.42</v>
      </c>
      <c r="P26" s="45">
        <v>16974.749750000003</v>
      </c>
      <c r="Q26" s="45">
        <v>1786.3688524590166</v>
      </c>
      <c r="R26" s="45">
        <f t="shared" si="0"/>
        <v>18761.118602459021</v>
      </c>
      <c r="T26" s="24"/>
    </row>
    <row r="27" spans="1:20" ht="47.25" x14ac:dyDescent="0.25">
      <c r="A27" s="40" t="s">
        <v>213</v>
      </c>
      <c r="B27" s="41">
        <v>2015</v>
      </c>
      <c r="C27" s="40" t="s">
        <v>213</v>
      </c>
      <c r="D27" s="42" t="s">
        <v>214</v>
      </c>
      <c r="E27" s="43" t="s">
        <v>178</v>
      </c>
      <c r="F27" s="43" t="s">
        <v>215</v>
      </c>
      <c r="G27" s="44" t="s">
        <v>216</v>
      </c>
      <c r="H27" s="43" t="s">
        <v>217</v>
      </c>
      <c r="I27" s="48" t="s">
        <v>218</v>
      </c>
      <c r="J27" s="45">
        <v>33000</v>
      </c>
      <c r="K27" s="46">
        <v>42038</v>
      </c>
      <c r="L27" s="46">
        <v>42701</v>
      </c>
      <c r="M27" s="47"/>
      <c r="N27" s="47"/>
      <c r="O27" s="45">
        <v>3856.55</v>
      </c>
      <c r="P27" s="45">
        <v>22231.941699999988</v>
      </c>
      <c r="Q27" s="45">
        <v>878.49180327868851</v>
      </c>
      <c r="R27" s="45">
        <f t="shared" si="0"/>
        <v>23110.433503278677</v>
      </c>
      <c r="T27" s="24"/>
    </row>
    <row r="28" spans="1:20" ht="47.25" x14ac:dyDescent="0.25">
      <c r="A28" s="40" t="s">
        <v>219</v>
      </c>
      <c r="B28" s="41">
        <v>2015</v>
      </c>
      <c r="C28" s="40" t="s">
        <v>219</v>
      </c>
      <c r="D28" s="42" t="s">
        <v>220</v>
      </c>
      <c r="E28" s="42" t="s">
        <v>178</v>
      </c>
      <c r="F28" s="43" t="s">
        <v>215</v>
      </c>
      <c r="G28" s="44" t="s">
        <v>216</v>
      </c>
      <c r="H28" s="42" t="s">
        <v>217</v>
      </c>
      <c r="I28" s="41" t="s">
        <v>218</v>
      </c>
      <c r="J28" s="45">
        <v>25000</v>
      </c>
      <c r="K28" s="46">
        <v>42038</v>
      </c>
      <c r="L28" s="46">
        <v>42701</v>
      </c>
      <c r="M28" s="47"/>
      <c r="N28" s="47"/>
      <c r="O28" s="45">
        <v>5726.03</v>
      </c>
      <c r="P28" s="45">
        <v>20633.971699999998</v>
      </c>
      <c r="Q28" s="45">
        <v>3462.6803278688521</v>
      </c>
      <c r="R28" s="45">
        <f t="shared" si="0"/>
        <v>24096.652027868851</v>
      </c>
      <c r="T28" s="24"/>
    </row>
    <row r="29" spans="1:20" ht="47.25" x14ac:dyDescent="0.25">
      <c r="A29" s="40" t="s">
        <v>221</v>
      </c>
      <c r="B29" s="41">
        <v>2015</v>
      </c>
      <c r="C29" s="40" t="s">
        <v>221</v>
      </c>
      <c r="D29" s="42" t="s">
        <v>222</v>
      </c>
      <c r="E29" s="43" t="s">
        <v>178</v>
      </c>
      <c r="F29" s="43" t="s">
        <v>215</v>
      </c>
      <c r="G29" s="44" t="s">
        <v>216</v>
      </c>
      <c r="H29" s="43" t="s">
        <v>223</v>
      </c>
      <c r="I29" s="48" t="s">
        <v>224</v>
      </c>
      <c r="J29" s="45">
        <v>39000</v>
      </c>
      <c r="K29" s="46">
        <v>42038</v>
      </c>
      <c r="L29" s="46">
        <v>42701</v>
      </c>
      <c r="M29" s="47"/>
      <c r="N29" s="47"/>
      <c r="O29" s="45">
        <v>11804.87</v>
      </c>
      <c r="P29" s="45">
        <v>33045.631549999991</v>
      </c>
      <c r="Q29" s="45">
        <f>7878.82-1924.45</f>
        <v>5954.37</v>
      </c>
      <c r="R29" s="45">
        <f t="shared" si="0"/>
        <v>39000.001549999994</v>
      </c>
      <c r="T29" s="24"/>
    </row>
    <row r="30" spans="1:20" ht="47.25" x14ac:dyDescent="0.25">
      <c r="A30" s="40" t="s">
        <v>225</v>
      </c>
      <c r="B30" s="41">
        <v>2015</v>
      </c>
      <c r="C30" s="40" t="s">
        <v>225</v>
      </c>
      <c r="D30" s="42" t="s">
        <v>226</v>
      </c>
      <c r="E30" s="42" t="s">
        <v>178</v>
      </c>
      <c r="F30" s="43" t="s">
        <v>215</v>
      </c>
      <c r="G30" s="44" t="s">
        <v>216</v>
      </c>
      <c r="H30" s="42" t="s">
        <v>223</v>
      </c>
      <c r="I30" s="41" t="s">
        <v>224</v>
      </c>
      <c r="J30" s="45">
        <v>16000</v>
      </c>
      <c r="K30" s="46">
        <v>42038</v>
      </c>
      <c r="L30" s="46">
        <v>42701</v>
      </c>
      <c r="M30" s="47"/>
      <c r="N30" s="47"/>
      <c r="O30" s="45">
        <v>0</v>
      </c>
      <c r="P30" s="45">
        <v>7647.3013499999997</v>
      </c>
      <c r="Q30" s="45">
        <f>1924.45+5005.93</f>
        <v>6930.38</v>
      </c>
      <c r="R30" s="45">
        <f t="shared" si="0"/>
        <v>14577.681349999999</v>
      </c>
      <c r="T30" s="24"/>
    </row>
    <row r="31" spans="1:20" ht="31.5" x14ac:dyDescent="0.25">
      <c r="A31" s="41" t="s">
        <v>237</v>
      </c>
      <c r="B31" s="41">
        <v>2015</v>
      </c>
      <c r="C31" s="41" t="s">
        <v>237</v>
      </c>
      <c r="D31" s="50" t="s">
        <v>238</v>
      </c>
      <c r="E31" s="50" t="s">
        <v>58</v>
      </c>
      <c r="F31" s="42" t="s">
        <v>239</v>
      </c>
      <c r="G31" s="41" t="s">
        <v>240</v>
      </c>
      <c r="H31" s="50" t="s">
        <v>239</v>
      </c>
      <c r="I31" s="41" t="s">
        <v>240</v>
      </c>
      <c r="J31" s="51">
        <v>7000</v>
      </c>
      <c r="K31" s="46">
        <v>42005</v>
      </c>
      <c r="L31" s="46">
        <v>42735</v>
      </c>
      <c r="M31" s="52"/>
      <c r="N31" s="52"/>
      <c r="O31" s="51">
        <v>3193.6</v>
      </c>
      <c r="P31" s="51">
        <v>5472.5995000000003</v>
      </c>
      <c r="Q31" s="51">
        <v>27.508196721311471</v>
      </c>
      <c r="R31" s="51">
        <f t="shared" si="0"/>
        <v>5500.1076967213121</v>
      </c>
      <c r="T31" s="24"/>
    </row>
    <row r="32" spans="1:20" ht="47.25" x14ac:dyDescent="0.25">
      <c r="A32" s="41" t="s">
        <v>278</v>
      </c>
      <c r="B32" s="41">
        <v>2015</v>
      </c>
      <c r="C32" s="41" t="s">
        <v>278</v>
      </c>
      <c r="D32" s="50" t="s">
        <v>279</v>
      </c>
      <c r="E32" s="50" t="s">
        <v>58</v>
      </c>
      <c r="F32" s="42" t="s">
        <v>280</v>
      </c>
      <c r="G32" s="41" t="s">
        <v>281</v>
      </c>
      <c r="H32" s="50" t="s">
        <v>280</v>
      </c>
      <c r="I32" s="41" t="s">
        <v>281</v>
      </c>
      <c r="J32" s="51">
        <v>39800</v>
      </c>
      <c r="K32" s="46">
        <v>42095</v>
      </c>
      <c r="L32" s="46">
        <v>43190</v>
      </c>
      <c r="M32" s="52"/>
      <c r="N32" s="52"/>
      <c r="O32" s="51">
        <v>3912</v>
      </c>
      <c r="P32" s="51">
        <v>25535.481</v>
      </c>
      <c r="Q32" s="51">
        <f>17753.65-3489.14</f>
        <v>14264.510000000002</v>
      </c>
      <c r="R32" s="51">
        <f t="shared" si="0"/>
        <v>39799.991000000002</v>
      </c>
      <c r="T32" s="24"/>
    </row>
    <row r="33" spans="1:20" ht="31.5" x14ac:dyDescent="0.25">
      <c r="A33" s="41" t="s">
        <v>284</v>
      </c>
      <c r="B33" s="41">
        <v>2015</v>
      </c>
      <c r="C33" s="41" t="s">
        <v>284</v>
      </c>
      <c r="D33" s="50" t="s">
        <v>285</v>
      </c>
      <c r="E33" s="50" t="s">
        <v>58</v>
      </c>
      <c r="F33" s="42" t="s">
        <v>286</v>
      </c>
      <c r="G33" s="41" t="s">
        <v>287</v>
      </c>
      <c r="H33" s="50" t="s">
        <v>286</v>
      </c>
      <c r="I33" s="41" t="s">
        <v>287</v>
      </c>
      <c r="J33" s="51">
        <v>21000</v>
      </c>
      <c r="K33" s="46">
        <v>42005</v>
      </c>
      <c r="L33" s="46">
        <v>42735</v>
      </c>
      <c r="M33" s="52"/>
      <c r="N33" s="52"/>
      <c r="O33" s="51">
        <v>6562</v>
      </c>
      <c r="P33" s="51">
        <v>18104.462799999998</v>
      </c>
      <c r="Q33" s="51">
        <v>2322.4754098360654</v>
      </c>
      <c r="R33" s="51">
        <f t="shared" si="0"/>
        <v>20426.938209836062</v>
      </c>
      <c r="T33" s="24"/>
    </row>
    <row r="34" spans="1:20" ht="31.5" x14ac:dyDescent="0.25">
      <c r="A34" s="41" t="s">
        <v>314</v>
      </c>
      <c r="B34" s="41">
        <v>2015</v>
      </c>
      <c r="C34" s="41" t="s">
        <v>314</v>
      </c>
      <c r="D34" s="50" t="s">
        <v>315</v>
      </c>
      <c r="E34" s="50" t="s">
        <v>58</v>
      </c>
      <c r="F34" s="42" t="s">
        <v>316</v>
      </c>
      <c r="G34" s="41" t="s">
        <v>317</v>
      </c>
      <c r="H34" s="50" t="s">
        <v>316</v>
      </c>
      <c r="I34" s="41" t="s">
        <v>317</v>
      </c>
      <c r="J34" s="51">
        <v>32500</v>
      </c>
      <c r="K34" s="46">
        <v>42089</v>
      </c>
      <c r="L34" s="46">
        <v>42886</v>
      </c>
      <c r="M34" s="52"/>
      <c r="N34" s="52"/>
      <c r="O34" s="51">
        <v>4330.5</v>
      </c>
      <c r="P34" s="51">
        <v>23099.86</v>
      </c>
      <c r="Q34" s="51">
        <v>9301.2098360655746</v>
      </c>
      <c r="R34" s="51">
        <f t="shared" si="0"/>
        <v>32401.069836065573</v>
      </c>
      <c r="T34" s="24"/>
    </row>
    <row r="35" spans="1:20" ht="31.5" x14ac:dyDescent="0.25">
      <c r="A35" s="41" t="s">
        <v>318</v>
      </c>
      <c r="B35" s="41">
        <v>2015</v>
      </c>
      <c r="C35" s="41" t="s">
        <v>318</v>
      </c>
      <c r="D35" s="50" t="s">
        <v>319</v>
      </c>
      <c r="E35" s="50" t="s">
        <v>58</v>
      </c>
      <c r="F35" s="42" t="s">
        <v>320</v>
      </c>
      <c r="G35" s="41" t="s">
        <v>321</v>
      </c>
      <c r="H35" s="50" t="s">
        <v>320</v>
      </c>
      <c r="I35" s="41" t="s">
        <v>321</v>
      </c>
      <c r="J35" s="51">
        <v>9000</v>
      </c>
      <c r="K35" s="46">
        <v>41365</v>
      </c>
      <c r="L35" s="46">
        <v>43100</v>
      </c>
      <c r="M35" s="52"/>
      <c r="N35" s="52"/>
      <c r="O35" s="51">
        <v>1400</v>
      </c>
      <c r="P35" s="51">
        <v>4200</v>
      </c>
      <c r="Q35" s="51">
        <v>2800</v>
      </c>
      <c r="R35" s="51">
        <f t="shared" si="0"/>
        <v>7000</v>
      </c>
      <c r="T35" s="24"/>
    </row>
    <row r="36" spans="1:20" ht="31.5" x14ac:dyDescent="0.25">
      <c r="A36" s="41" t="s">
        <v>326</v>
      </c>
      <c r="B36" s="41">
        <v>2015</v>
      </c>
      <c r="C36" s="41" t="s">
        <v>326</v>
      </c>
      <c r="D36" s="50" t="s">
        <v>327</v>
      </c>
      <c r="E36" s="50" t="s">
        <v>58</v>
      </c>
      <c r="F36" s="42" t="s">
        <v>328</v>
      </c>
      <c r="G36" s="41" t="s">
        <v>329</v>
      </c>
      <c r="H36" s="50" t="s">
        <v>328</v>
      </c>
      <c r="I36" s="41" t="s">
        <v>329</v>
      </c>
      <c r="J36" s="51">
        <v>35000</v>
      </c>
      <c r="K36" s="46">
        <v>42095</v>
      </c>
      <c r="L36" s="46">
        <v>42510</v>
      </c>
      <c r="M36" s="52"/>
      <c r="N36" s="52"/>
      <c r="O36" s="51">
        <v>0</v>
      </c>
      <c r="P36" s="51">
        <v>13858.7</v>
      </c>
      <c r="Q36" s="51">
        <v>20735.798360655739</v>
      </c>
      <c r="R36" s="51">
        <f t="shared" si="0"/>
        <v>34594.498360655736</v>
      </c>
      <c r="T36" s="24"/>
    </row>
    <row r="37" spans="1:20" ht="63" x14ac:dyDescent="0.25">
      <c r="A37" s="40" t="s">
        <v>334</v>
      </c>
      <c r="B37" s="41">
        <v>2015</v>
      </c>
      <c r="C37" s="40" t="s">
        <v>334</v>
      </c>
      <c r="D37" s="42" t="s">
        <v>90</v>
      </c>
      <c r="E37" s="42" t="s">
        <v>44</v>
      </c>
      <c r="F37" s="42" t="s">
        <v>335</v>
      </c>
      <c r="G37" s="49" t="s">
        <v>336</v>
      </c>
      <c r="H37" s="42" t="s">
        <v>337</v>
      </c>
      <c r="I37" s="41" t="s">
        <v>338</v>
      </c>
      <c r="J37" s="45">
        <v>150000</v>
      </c>
      <c r="K37" s="46">
        <v>42104</v>
      </c>
      <c r="L37" s="46">
        <v>42886</v>
      </c>
      <c r="M37" s="47"/>
      <c r="N37" s="47"/>
      <c r="O37" s="45">
        <v>41</v>
      </c>
      <c r="P37" s="45">
        <v>78244.123450000057</v>
      </c>
      <c r="Q37" s="45">
        <v>69381.027724590153</v>
      </c>
      <c r="R37" s="45">
        <f t="shared" si="0"/>
        <v>147625.15117459022</v>
      </c>
      <c r="T37" s="24"/>
    </row>
    <row r="38" spans="1:20" ht="47.25" x14ac:dyDescent="0.25">
      <c r="A38" s="41" t="s">
        <v>342</v>
      </c>
      <c r="B38" s="41">
        <v>2015</v>
      </c>
      <c r="C38" s="41" t="s">
        <v>342</v>
      </c>
      <c r="D38" s="50" t="s">
        <v>343</v>
      </c>
      <c r="E38" s="50" t="s">
        <v>58</v>
      </c>
      <c r="F38" s="42" t="s">
        <v>344</v>
      </c>
      <c r="G38" s="41" t="s">
        <v>345</v>
      </c>
      <c r="H38" s="50" t="s">
        <v>344</v>
      </c>
      <c r="I38" s="41" t="s">
        <v>345</v>
      </c>
      <c r="J38" s="51">
        <v>3718.65</v>
      </c>
      <c r="K38" s="46">
        <v>42116</v>
      </c>
      <c r="L38" s="46">
        <v>42369</v>
      </c>
      <c r="M38" s="52"/>
      <c r="N38" s="52"/>
      <c r="O38" s="51">
        <v>0</v>
      </c>
      <c r="P38" s="51">
        <v>0</v>
      </c>
      <c r="Q38" s="51">
        <v>0</v>
      </c>
      <c r="R38" s="51">
        <f t="shared" si="0"/>
        <v>0</v>
      </c>
      <c r="T38" s="24"/>
    </row>
    <row r="39" spans="1:20" ht="47.25" x14ac:dyDescent="0.25">
      <c r="A39" s="41" t="s">
        <v>346</v>
      </c>
      <c r="B39" s="41">
        <v>2015</v>
      </c>
      <c r="C39" s="41" t="s">
        <v>346</v>
      </c>
      <c r="D39" s="50" t="s">
        <v>347</v>
      </c>
      <c r="E39" s="50" t="s">
        <v>58</v>
      </c>
      <c r="F39" s="42" t="s">
        <v>344</v>
      </c>
      <c r="G39" s="41" t="s">
        <v>345</v>
      </c>
      <c r="H39" s="50" t="s">
        <v>344</v>
      </c>
      <c r="I39" s="41" t="s">
        <v>345</v>
      </c>
      <c r="J39" s="51">
        <v>2924.15</v>
      </c>
      <c r="K39" s="46">
        <v>42116</v>
      </c>
      <c r="L39" s="46">
        <v>42369</v>
      </c>
      <c r="M39" s="52"/>
      <c r="N39" s="52"/>
      <c r="O39" s="51">
        <v>0</v>
      </c>
      <c r="P39" s="51">
        <f>1462.07</f>
        <v>1462.07</v>
      </c>
      <c r="Q39" s="51">
        <f>1405.84+56.23</f>
        <v>1462.07</v>
      </c>
      <c r="R39" s="51">
        <f t="shared" si="0"/>
        <v>2924.14</v>
      </c>
      <c r="T39" s="24"/>
    </row>
    <row r="40" spans="1:20" ht="47.25" x14ac:dyDescent="0.25">
      <c r="A40" s="41" t="s">
        <v>348</v>
      </c>
      <c r="B40" s="41">
        <v>2015</v>
      </c>
      <c r="C40" s="41" t="s">
        <v>348</v>
      </c>
      <c r="D40" s="50" t="s">
        <v>349</v>
      </c>
      <c r="E40" s="50" t="s">
        <v>58</v>
      </c>
      <c r="F40" s="42" t="s">
        <v>344</v>
      </c>
      <c r="G40" s="41" t="s">
        <v>345</v>
      </c>
      <c r="H40" s="50" t="s">
        <v>344</v>
      </c>
      <c r="I40" s="41" t="s">
        <v>345</v>
      </c>
      <c r="J40" s="51">
        <v>2704</v>
      </c>
      <c r="K40" s="46">
        <v>42116</v>
      </c>
      <c r="L40" s="46">
        <v>42369</v>
      </c>
      <c r="M40" s="52"/>
      <c r="N40" s="52"/>
      <c r="O40" s="51">
        <v>0</v>
      </c>
      <c r="P40" s="51">
        <v>2080</v>
      </c>
      <c r="Q40" s="51">
        <v>624</v>
      </c>
      <c r="R40" s="51">
        <f t="shared" si="0"/>
        <v>2704</v>
      </c>
      <c r="T40" s="24"/>
    </row>
    <row r="41" spans="1:20" ht="78.75" x14ac:dyDescent="0.25">
      <c r="A41" s="41"/>
      <c r="B41" s="41">
        <v>2015</v>
      </c>
      <c r="C41" s="41" t="s">
        <v>1627</v>
      </c>
      <c r="D41" s="50" t="s">
        <v>1636</v>
      </c>
      <c r="E41" s="50" t="s">
        <v>44</v>
      </c>
      <c r="F41" s="42" t="s">
        <v>1637</v>
      </c>
      <c r="G41" s="49" t="s">
        <v>352</v>
      </c>
      <c r="H41" s="50" t="s">
        <v>1638</v>
      </c>
      <c r="I41" s="41" t="s">
        <v>353</v>
      </c>
      <c r="J41" s="51">
        <v>139500</v>
      </c>
      <c r="K41" s="46">
        <v>42116</v>
      </c>
      <c r="L41" s="46">
        <v>42369</v>
      </c>
      <c r="M41" s="52"/>
      <c r="N41" s="52"/>
      <c r="O41" s="51"/>
      <c r="P41" s="51">
        <v>107228.66</v>
      </c>
      <c r="Q41" s="51">
        <v>597.64</v>
      </c>
      <c r="R41" s="51">
        <f>+P41+Q41</f>
        <v>107826.3</v>
      </c>
      <c r="T41" s="24"/>
    </row>
    <row r="42" spans="1:20" ht="31.5" x14ac:dyDescent="0.25">
      <c r="A42" s="41" t="s">
        <v>361</v>
      </c>
      <c r="B42" s="41">
        <v>2015</v>
      </c>
      <c r="C42" s="41" t="s">
        <v>361</v>
      </c>
      <c r="D42" s="50" t="s">
        <v>362</v>
      </c>
      <c r="E42" s="50" t="s">
        <v>58</v>
      </c>
      <c r="F42" s="42" t="s">
        <v>344</v>
      </c>
      <c r="G42" s="41" t="s">
        <v>345</v>
      </c>
      <c r="H42" s="50" t="s">
        <v>344</v>
      </c>
      <c r="I42" s="41" t="s">
        <v>345</v>
      </c>
      <c r="J42" s="51">
        <v>500</v>
      </c>
      <c r="K42" s="46">
        <v>42131</v>
      </c>
      <c r="L42" s="46">
        <v>42369</v>
      </c>
      <c r="M42" s="52"/>
      <c r="N42" s="52"/>
      <c r="O42" s="51">
        <v>0</v>
      </c>
      <c r="P42" s="51">
        <v>0</v>
      </c>
      <c r="Q42" s="51">
        <v>0</v>
      </c>
      <c r="R42" s="51">
        <f t="shared" si="0"/>
        <v>0</v>
      </c>
      <c r="T42" s="24"/>
    </row>
    <row r="43" spans="1:20" ht="31.5" x14ac:dyDescent="0.25">
      <c r="A43" s="41" t="s">
        <v>376</v>
      </c>
      <c r="B43" s="41">
        <v>2015</v>
      </c>
      <c r="C43" s="41" t="s">
        <v>376</v>
      </c>
      <c r="D43" s="50" t="s">
        <v>377</v>
      </c>
      <c r="E43" s="50" t="s">
        <v>58</v>
      </c>
      <c r="F43" s="42" t="s">
        <v>378</v>
      </c>
      <c r="G43" s="41" t="s">
        <v>379</v>
      </c>
      <c r="H43" s="50" t="s">
        <v>378</v>
      </c>
      <c r="I43" s="41" t="s">
        <v>379</v>
      </c>
      <c r="J43" s="51">
        <v>8230000</v>
      </c>
      <c r="K43" s="46">
        <v>42206</v>
      </c>
      <c r="L43" s="46">
        <v>43312</v>
      </c>
      <c r="M43" s="52"/>
      <c r="N43" s="52"/>
      <c r="O43" s="51">
        <v>0</v>
      </c>
      <c r="P43" s="51">
        <v>2857445.5700000003</v>
      </c>
      <c r="Q43" s="51">
        <v>2665214.06</v>
      </c>
      <c r="R43" s="51">
        <f t="shared" si="0"/>
        <v>5522659.6300000008</v>
      </c>
      <c r="T43" s="24"/>
    </row>
    <row r="44" spans="1:20" ht="47.25" x14ac:dyDescent="0.25">
      <c r="A44" s="41" t="s">
        <v>380</v>
      </c>
      <c r="B44" s="41">
        <v>2015</v>
      </c>
      <c r="C44" s="41" t="s">
        <v>380</v>
      </c>
      <c r="D44" s="50" t="s">
        <v>381</v>
      </c>
      <c r="E44" s="50" t="s">
        <v>58</v>
      </c>
      <c r="F44" s="42" t="s">
        <v>382</v>
      </c>
      <c r="G44" s="41" t="s">
        <v>383</v>
      </c>
      <c r="H44" s="50" t="s">
        <v>382</v>
      </c>
      <c r="I44" s="41" t="s">
        <v>383</v>
      </c>
      <c r="J44" s="51">
        <v>39900</v>
      </c>
      <c r="K44" s="46">
        <v>42212</v>
      </c>
      <c r="L44" s="46">
        <v>42369</v>
      </c>
      <c r="M44" s="52"/>
      <c r="N44" s="52"/>
      <c r="O44" s="51">
        <v>0</v>
      </c>
      <c r="P44" s="51">
        <v>0</v>
      </c>
      <c r="Q44" s="51">
        <f>26127.6+16547.41</f>
        <v>42675.009999999995</v>
      </c>
      <c r="R44" s="51">
        <f t="shared" si="0"/>
        <v>42675.009999999995</v>
      </c>
      <c r="T44" s="24"/>
    </row>
    <row r="45" spans="1:20" ht="31.5" x14ac:dyDescent="0.25">
      <c r="A45" s="41"/>
      <c r="B45" s="41">
        <v>2015</v>
      </c>
      <c r="C45" s="41" t="s">
        <v>1626</v>
      </c>
      <c r="D45" s="50" t="s">
        <v>1635</v>
      </c>
      <c r="E45" s="50" t="s">
        <v>58</v>
      </c>
      <c r="F45" s="42" t="s">
        <v>402</v>
      </c>
      <c r="G45" s="41" t="s">
        <v>403</v>
      </c>
      <c r="H45" s="50" t="s">
        <v>402</v>
      </c>
      <c r="I45" s="41" t="s">
        <v>403</v>
      </c>
      <c r="J45" s="51">
        <v>285</v>
      </c>
      <c r="K45" s="46">
        <v>42248</v>
      </c>
      <c r="L45" s="46">
        <v>42308</v>
      </c>
      <c r="M45" s="52"/>
      <c r="N45" s="52"/>
      <c r="O45" s="51"/>
      <c r="P45" s="51">
        <v>0</v>
      </c>
      <c r="Q45" s="51">
        <v>285</v>
      </c>
      <c r="R45" s="51">
        <f>+P45+Q45</f>
        <v>285</v>
      </c>
      <c r="T45" s="24"/>
    </row>
    <row r="46" spans="1:20" ht="47.25" x14ac:dyDescent="0.25">
      <c r="A46" s="41" t="s">
        <v>411</v>
      </c>
      <c r="B46" s="41">
        <v>2015</v>
      </c>
      <c r="C46" s="41" t="s">
        <v>412</v>
      </c>
      <c r="D46" s="50" t="s">
        <v>413</v>
      </c>
      <c r="E46" s="50" t="s">
        <v>408</v>
      </c>
      <c r="F46" s="42" t="s">
        <v>344</v>
      </c>
      <c r="G46" s="41" t="s">
        <v>345</v>
      </c>
      <c r="H46" s="50" t="s">
        <v>344</v>
      </c>
      <c r="I46" s="41" t="s">
        <v>345</v>
      </c>
      <c r="J46" s="51">
        <v>1660</v>
      </c>
      <c r="K46" s="46">
        <v>42257</v>
      </c>
      <c r="L46" s="46">
        <v>42623</v>
      </c>
      <c r="M46" s="52"/>
      <c r="N46" s="52"/>
      <c r="O46" s="51">
        <v>0</v>
      </c>
      <c r="P46" s="51">
        <v>622.44000000000005</v>
      </c>
      <c r="Q46" s="51">
        <v>1037.52</v>
      </c>
      <c r="R46" s="51">
        <f t="shared" si="0"/>
        <v>1659.96</v>
      </c>
      <c r="T46" s="24"/>
    </row>
    <row r="47" spans="1:20" ht="94.5" x14ac:dyDescent="0.25">
      <c r="A47" s="40" t="s">
        <v>414</v>
      </c>
      <c r="B47" s="41">
        <v>2015</v>
      </c>
      <c r="C47" s="40" t="s">
        <v>414</v>
      </c>
      <c r="D47" s="42" t="s">
        <v>415</v>
      </c>
      <c r="E47" s="42" t="s">
        <v>44</v>
      </c>
      <c r="F47" s="42" t="s">
        <v>416</v>
      </c>
      <c r="G47" s="49" t="s">
        <v>417</v>
      </c>
      <c r="H47" s="50" t="s">
        <v>367</v>
      </c>
      <c r="I47" s="41"/>
      <c r="J47" s="51">
        <v>202500</v>
      </c>
      <c r="K47" s="46">
        <v>42286</v>
      </c>
      <c r="L47" s="46">
        <v>43131</v>
      </c>
      <c r="M47" s="47"/>
      <c r="N47" s="47"/>
      <c r="O47" s="45">
        <v>0</v>
      </c>
      <c r="P47" s="51">
        <v>49113.677599999995</v>
      </c>
      <c r="Q47" s="51">
        <v>87688.617445454554</v>
      </c>
      <c r="R47" s="51">
        <f t="shared" si="0"/>
        <v>136802.29504545455</v>
      </c>
      <c r="T47" s="24"/>
    </row>
    <row r="48" spans="1:20" ht="94.5" x14ac:dyDescent="0.25">
      <c r="A48" s="40" t="s">
        <v>418</v>
      </c>
      <c r="B48" s="41">
        <v>2015</v>
      </c>
      <c r="C48" s="40" t="s">
        <v>418</v>
      </c>
      <c r="D48" s="42" t="s">
        <v>419</v>
      </c>
      <c r="E48" s="42" t="s">
        <v>44</v>
      </c>
      <c r="F48" s="42" t="s">
        <v>420</v>
      </c>
      <c r="G48" s="49" t="s">
        <v>88</v>
      </c>
      <c r="H48" s="50" t="s">
        <v>367</v>
      </c>
      <c r="I48" s="41"/>
      <c r="J48" s="45">
        <v>81180</v>
      </c>
      <c r="K48" s="46">
        <v>42293</v>
      </c>
      <c r="L48" s="46">
        <v>42865</v>
      </c>
      <c r="M48" s="47"/>
      <c r="N48" s="47"/>
      <c r="O48" s="45">
        <v>0</v>
      </c>
      <c r="P48" s="45">
        <v>22851.75705</v>
      </c>
      <c r="Q48" s="45">
        <v>82276.627663636362</v>
      </c>
      <c r="R48" s="45">
        <f t="shared" si="0"/>
        <v>105128.38471363636</v>
      </c>
      <c r="T48" s="24"/>
    </row>
    <row r="49" spans="1:20" ht="47.25" x14ac:dyDescent="0.25">
      <c r="A49" s="41" t="s">
        <v>421</v>
      </c>
      <c r="B49" s="41">
        <v>2015</v>
      </c>
      <c r="C49" s="41" t="s">
        <v>421</v>
      </c>
      <c r="D49" s="50" t="s">
        <v>422</v>
      </c>
      <c r="E49" s="50" t="s">
        <v>408</v>
      </c>
      <c r="F49" s="42" t="s">
        <v>423</v>
      </c>
      <c r="G49" s="41" t="s">
        <v>424</v>
      </c>
      <c r="H49" s="50" t="s">
        <v>423</v>
      </c>
      <c r="I49" s="41" t="s">
        <v>424</v>
      </c>
      <c r="J49" s="51">
        <v>1664</v>
      </c>
      <c r="K49" s="46">
        <v>42293</v>
      </c>
      <c r="L49" s="46">
        <v>42521</v>
      </c>
      <c r="M49" s="52"/>
      <c r="N49" s="52"/>
      <c r="O49" s="51">
        <v>0</v>
      </c>
      <c r="P49" s="51">
        <v>0</v>
      </c>
      <c r="Q49" s="51">
        <v>1664</v>
      </c>
      <c r="R49" s="51">
        <f t="shared" si="0"/>
        <v>1664</v>
      </c>
      <c r="T49" s="24"/>
    </row>
    <row r="50" spans="1:20" ht="47.25" x14ac:dyDescent="0.25">
      <c r="A50" s="41" t="s">
        <v>425</v>
      </c>
      <c r="B50" s="41">
        <v>2015</v>
      </c>
      <c r="C50" s="41" t="s">
        <v>425</v>
      </c>
      <c r="D50" s="50" t="s">
        <v>426</v>
      </c>
      <c r="E50" s="50" t="s">
        <v>408</v>
      </c>
      <c r="F50" s="42" t="s">
        <v>427</v>
      </c>
      <c r="G50" s="41" t="s">
        <v>428</v>
      </c>
      <c r="H50" s="50" t="s">
        <v>427</v>
      </c>
      <c r="I50" s="41" t="s">
        <v>428</v>
      </c>
      <c r="J50" s="51">
        <v>3675</v>
      </c>
      <c r="K50" s="46">
        <v>42293</v>
      </c>
      <c r="L50" s="46">
        <v>42521</v>
      </c>
      <c r="M50" s="52"/>
      <c r="N50" s="52"/>
      <c r="O50" s="51">
        <v>0</v>
      </c>
      <c r="P50" s="51">
        <v>0</v>
      </c>
      <c r="Q50" s="51">
        <v>0</v>
      </c>
      <c r="R50" s="51">
        <f t="shared" si="0"/>
        <v>0</v>
      </c>
      <c r="T50" s="24"/>
    </row>
    <row r="51" spans="1:20" ht="31.5" x14ac:dyDescent="0.25">
      <c r="A51" s="41" t="s">
        <v>429</v>
      </c>
      <c r="B51" s="41">
        <v>2015</v>
      </c>
      <c r="C51" s="41" t="s">
        <v>429</v>
      </c>
      <c r="D51" s="50" t="s">
        <v>430</v>
      </c>
      <c r="E51" s="50" t="s">
        <v>408</v>
      </c>
      <c r="F51" s="42" t="s">
        <v>431</v>
      </c>
      <c r="G51" s="41" t="s">
        <v>432</v>
      </c>
      <c r="H51" s="50" t="s">
        <v>431</v>
      </c>
      <c r="I51" s="41" t="s">
        <v>432</v>
      </c>
      <c r="J51" s="51">
        <v>5200</v>
      </c>
      <c r="K51" s="46">
        <v>42293</v>
      </c>
      <c r="L51" s="46">
        <v>43100</v>
      </c>
      <c r="M51" s="52"/>
      <c r="N51" s="52"/>
      <c r="O51" s="51">
        <v>0</v>
      </c>
      <c r="P51" s="51">
        <v>2600</v>
      </c>
      <c r="Q51" s="51">
        <v>0</v>
      </c>
      <c r="R51" s="51">
        <f t="shared" si="0"/>
        <v>2600</v>
      </c>
      <c r="T51" s="24"/>
    </row>
    <row r="52" spans="1:20" ht="78.75" x14ac:dyDescent="0.25">
      <c r="A52" s="40" t="s">
        <v>435</v>
      </c>
      <c r="B52" s="41">
        <v>2015</v>
      </c>
      <c r="C52" s="40" t="s">
        <v>435</v>
      </c>
      <c r="D52" s="42" t="s">
        <v>436</v>
      </c>
      <c r="E52" s="42" t="s">
        <v>44</v>
      </c>
      <c r="F52" s="42" t="s">
        <v>437</v>
      </c>
      <c r="G52" s="49" t="s">
        <v>438</v>
      </c>
      <c r="H52" s="50" t="s">
        <v>439</v>
      </c>
      <c r="I52" s="41"/>
      <c r="J52" s="45">
        <v>35000</v>
      </c>
      <c r="K52" s="46">
        <v>42296</v>
      </c>
      <c r="L52" s="46">
        <v>43100</v>
      </c>
      <c r="M52" s="47"/>
      <c r="N52" s="47"/>
      <c r="O52" s="45">
        <v>0</v>
      </c>
      <c r="P52" s="45">
        <v>15413.316150000001</v>
      </c>
      <c r="Q52" s="45">
        <v>17162.380469672134</v>
      </c>
      <c r="R52" s="45">
        <f t="shared" ref="R52:R105" si="1">+P52+Q52</f>
        <v>32575.696619672133</v>
      </c>
      <c r="T52" s="24"/>
    </row>
    <row r="53" spans="1:20" ht="78.75" x14ac:dyDescent="0.25">
      <c r="A53" s="40" t="s">
        <v>442</v>
      </c>
      <c r="B53" s="41">
        <v>2015</v>
      </c>
      <c r="C53" s="40" t="s">
        <v>442</v>
      </c>
      <c r="D53" s="42" t="s">
        <v>443</v>
      </c>
      <c r="E53" s="42" t="s">
        <v>44</v>
      </c>
      <c r="F53" s="42" t="s">
        <v>444</v>
      </c>
      <c r="G53" s="49" t="s">
        <v>445</v>
      </c>
      <c r="H53" s="50" t="s">
        <v>446</v>
      </c>
      <c r="I53" s="41"/>
      <c r="J53" s="45">
        <v>84000</v>
      </c>
      <c r="K53" s="46">
        <v>42306</v>
      </c>
      <c r="L53" s="46">
        <v>43100</v>
      </c>
      <c r="M53" s="47"/>
      <c r="N53" s="47"/>
      <c r="O53" s="45">
        <v>0</v>
      </c>
      <c r="P53" s="45">
        <v>25669.5075</v>
      </c>
      <c r="Q53" s="45">
        <v>26232.151750000001</v>
      </c>
      <c r="R53" s="45">
        <f t="shared" si="1"/>
        <v>51901.659249999997</v>
      </c>
      <c r="T53" s="24"/>
    </row>
    <row r="54" spans="1:20" ht="47.25" x14ac:dyDescent="0.25">
      <c r="A54" s="41" t="s">
        <v>447</v>
      </c>
      <c r="B54" s="41">
        <v>2015</v>
      </c>
      <c r="C54" s="41" t="s">
        <v>447</v>
      </c>
      <c r="D54" s="50" t="s">
        <v>448</v>
      </c>
      <c r="E54" s="50" t="s">
        <v>58</v>
      </c>
      <c r="F54" s="42" t="s">
        <v>449</v>
      </c>
      <c r="G54" s="41" t="s">
        <v>450</v>
      </c>
      <c r="H54" s="50" t="s">
        <v>449</v>
      </c>
      <c r="I54" s="41" t="s">
        <v>450</v>
      </c>
      <c r="J54" s="51">
        <v>816</v>
      </c>
      <c r="K54" s="46">
        <v>42313</v>
      </c>
      <c r="L54" s="46">
        <v>42369</v>
      </c>
      <c r="M54" s="52"/>
      <c r="N54" s="52"/>
      <c r="O54" s="51">
        <v>0</v>
      </c>
      <c r="P54" s="51"/>
      <c r="Q54" s="51">
        <v>0</v>
      </c>
      <c r="R54" s="51">
        <f t="shared" si="1"/>
        <v>0</v>
      </c>
      <c r="T54" s="24"/>
    </row>
    <row r="55" spans="1:20" ht="31.5" x14ac:dyDescent="0.25">
      <c r="A55" s="41" t="s">
        <v>451</v>
      </c>
      <c r="B55" s="41">
        <v>2015</v>
      </c>
      <c r="C55" s="41" t="s">
        <v>451</v>
      </c>
      <c r="D55" s="50" t="s">
        <v>452</v>
      </c>
      <c r="E55" s="50" t="s">
        <v>408</v>
      </c>
      <c r="F55" s="42" t="s">
        <v>112</v>
      </c>
      <c r="G55" s="41" t="s">
        <v>113</v>
      </c>
      <c r="H55" s="50" t="s">
        <v>112</v>
      </c>
      <c r="I55" s="41" t="s">
        <v>113</v>
      </c>
      <c r="J55" s="51">
        <v>21000</v>
      </c>
      <c r="K55" s="46">
        <v>42318</v>
      </c>
      <c r="L55" s="46">
        <v>42735</v>
      </c>
      <c r="M55" s="52"/>
      <c r="N55" s="52"/>
      <c r="O55" s="51">
        <v>0</v>
      </c>
      <c r="P55" s="51">
        <v>10566.9</v>
      </c>
      <c r="Q55" s="51">
        <v>8974.9016393442635</v>
      </c>
      <c r="R55" s="51">
        <f t="shared" si="1"/>
        <v>19541.801639344263</v>
      </c>
      <c r="T55" s="24"/>
    </row>
    <row r="56" spans="1:20" ht="94.5" x14ac:dyDescent="0.25">
      <c r="A56" s="40" t="s">
        <v>457</v>
      </c>
      <c r="B56" s="41">
        <v>2015</v>
      </c>
      <c r="C56" s="40" t="s">
        <v>457</v>
      </c>
      <c r="D56" s="42" t="s">
        <v>458</v>
      </c>
      <c r="E56" s="42" t="s">
        <v>44</v>
      </c>
      <c r="F56" s="42" t="s">
        <v>455</v>
      </c>
      <c r="G56" s="49" t="s">
        <v>456</v>
      </c>
      <c r="H56" s="50" t="s">
        <v>459</v>
      </c>
      <c r="I56" s="41"/>
      <c r="J56" s="45">
        <v>106200</v>
      </c>
      <c r="K56" s="46">
        <v>42335</v>
      </c>
      <c r="L56" s="46">
        <v>42735</v>
      </c>
      <c r="M56" s="47"/>
      <c r="N56" s="47"/>
      <c r="O56" s="45">
        <v>0</v>
      </c>
      <c r="P56" s="45">
        <v>67293.541499999992</v>
      </c>
      <c r="Q56" s="45">
        <v>38363.7131147541</v>
      </c>
      <c r="R56" s="45">
        <f t="shared" si="1"/>
        <v>105657.25461475409</v>
      </c>
      <c r="T56" s="24"/>
    </row>
    <row r="57" spans="1:20" ht="31.5" x14ac:dyDescent="0.25">
      <c r="A57" s="41" t="s">
        <v>464</v>
      </c>
      <c r="B57" s="41">
        <v>2015</v>
      </c>
      <c r="C57" s="41" t="s">
        <v>464</v>
      </c>
      <c r="D57" s="50" t="s">
        <v>465</v>
      </c>
      <c r="E57" s="50" t="s">
        <v>55</v>
      </c>
      <c r="F57" s="42" t="s">
        <v>466</v>
      </c>
      <c r="G57" s="41" t="s">
        <v>467</v>
      </c>
      <c r="H57" s="50" t="s">
        <v>466</v>
      </c>
      <c r="I57" s="41" t="s">
        <v>467</v>
      </c>
      <c r="J57" s="51">
        <v>2070000</v>
      </c>
      <c r="K57" s="46">
        <v>42352</v>
      </c>
      <c r="L57" s="46">
        <v>43406</v>
      </c>
      <c r="M57" s="52"/>
      <c r="N57" s="52"/>
      <c r="O57" s="51">
        <v>0</v>
      </c>
      <c r="P57" s="51">
        <v>502043.12024999998</v>
      </c>
      <c r="Q57" s="51">
        <v>645273.00769590156</v>
      </c>
      <c r="R57" s="51">
        <f t="shared" si="1"/>
        <v>1147316.1279459016</v>
      </c>
      <c r="T57" s="24"/>
    </row>
    <row r="58" spans="1:20" ht="31.5" x14ac:dyDescent="0.25">
      <c r="A58" s="53" t="s">
        <v>471</v>
      </c>
      <c r="B58" s="53">
        <v>2016</v>
      </c>
      <c r="C58" s="53" t="s">
        <v>471</v>
      </c>
      <c r="D58" s="54" t="s">
        <v>472</v>
      </c>
      <c r="E58" s="55" t="s">
        <v>58</v>
      </c>
      <c r="F58" s="56" t="s">
        <v>122</v>
      </c>
      <c r="G58" s="53" t="s">
        <v>123</v>
      </c>
      <c r="H58" s="55" t="s">
        <v>122</v>
      </c>
      <c r="I58" s="53" t="s">
        <v>123</v>
      </c>
      <c r="J58" s="57">
        <v>5682</v>
      </c>
      <c r="K58" s="58">
        <v>42381</v>
      </c>
      <c r="L58" s="58">
        <v>42735</v>
      </c>
      <c r="M58" s="59"/>
      <c r="N58" s="59"/>
      <c r="O58" s="57"/>
      <c r="P58" s="57">
        <v>2110</v>
      </c>
      <c r="Q58" s="57">
        <v>3432</v>
      </c>
      <c r="R58" s="57">
        <f t="shared" si="1"/>
        <v>5542</v>
      </c>
      <c r="T58" s="24"/>
    </row>
    <row r="59" spans="1:20" ht="31.5" x14ac:dyDescent="0.25">
      <c r="A59" s="53" t="s">
        <v>473</v>
      </c>
      <c r="B59" s="53">
        <v>2016</v>
      </c>
      <c r="C59" s="53" t="s">
        <v>473</v>
      </c>
      <c r="D59" s="55" t="s">
        <v>474</v>
      </c>
      <c r="E59" s="54" t="s">
        <v>58</v>
      </c>
      <c r="F59" s="60" t="s">
        <v>145</v>
      </c>
      <c r="G59" s="61" t="s">
        <v>146</v>
      </c>
      <c r="H59" s="54" t="s">
        <v>145</v>
      </c>
      <c r="I59" s="61" t="s">
        <v>146</v>
      </c>
      <c r="J59" s="57">
        <v>8068</v>
      </c>
      <c r="K59" s="61">
        <v>42384</v>
      </c>
      <c r="L59" s="58">
        <v>42735</v>
      </c>
      <c r="M59" s="59"/>
      <c r="N59" s="59"/>
      <c r="O59" s="57"/>
      <c r="P59" s="57">
        <v>5477.3196721311488</v>
      </c>
      <c r="Q59" s="57">
        <v>2073.4426229508194</v>
      </c>
      <c r="R59" s="57">
        <f t="shared" si="1"/>
        <v>7550.7622950819677</v>
      </c>
      <c r="T59" s="24"/>
    </row>
    <row r="60" spans="1:20" ht="31.5" x14ac:dyDescent="0.25">
      <c r="A60" s="53" t="s">
        <v>477</v>
      </c>
      <c r="B60" s="53">
        <v>2016</v>
      </c>
      <c r="C60" s="53" t="s">
        <v>477</v>
      </c>
      <c r="D60" s="55" t="s">
        <v>478</v>
      </c>
      <c r="E60" s="54" t="s">
        <v>58</v>
      </c>
      <c r="F60" s="60" t="s">
        <v>109</v>
      </c>
      <c r="G60" s="61" t="s">
        <v>110</v>
      </c>
      <c r="H60" s="54" t="s">
        <v>109</v>
      </c>
      <c r="I60" s="61" t="s">
        <v>110</v>
      </c>
      <c r="J60" s="57">
        <v>30000</v>
      </c>
      <c r="K60" s="61">
        <v>42388</v>
      </c>
      <c r="L60" s="58">
        <v>43465</v>
      </c>
      <c r="M60" s="59"/>
      <c r="N60" s="59"/>
      <c r="O60" s="57"/>
      <c r="P60" s="57">
        <v>7636.0499999999993</v>
      </c>
      <c r="Q60" s="57">
        <v>8863.9990163934435</v>
      </c>
      <c r="R60" s="57">
        <f t="shared" si="1"/>
        <v>16500.049016393445</v>
      </c>
      <c r="T60" s="24"/>
    </row>
    <row r="61" spans="1:20" ht="31.5" x14ac:dyDescent="0.25">
      <c r="A61" s="53" t="s">
        <v>479</v>
      </c>
      <c r="B61" s="53">
        <v>2016</v>
      </c>
      <c r="C61" s="53" t="s">
        <v>479</v>
      </c>
      <c r="D61" s="55" t="s">
        <v>230</v>
      </c>
      <c r="E61" s="54" t="s">
        <v>58</v>
      </c>
      <c r="F61" s="60" t="s">
        <v>133</v>
      </c>
      <c r="G61" s="61" t="s">
        <v>134</v>
      </c>
      <c r="H61" s="54" t="s">
        <v>133</v>
      </c>
      <c r="I61" s="61" t="s">
        <v>134</v>
      </c>
      <c r="J61" s="57">
        <v>2308</v>
      </c>
      <c r="K61" s="61">
        <v>42390</v>
      </c>
      <c r="L61" s="58">
        <v>42735</v>
      </c>
      <c r="M61" s="59"/>
      <c r="N61" s="59"/>
      <c r="O61" s="57"/>
      <c r="P61" s="57">
        <v>1368.4300000000003</v>
      </c>
      <c r="Q61" s="57">
        <v>613.11475409836066</v>
      </c>
      <c r="R61" s="57">
        <f t="shared" si="1"/>
        <v>1981.544754098361</v>
      </c>
      <c r="T61" s="24"/>
    </row>
    <row r="62" spans="1:20" ht="31.5" x14ac:dyDescent="0.25">
      <c r="A62" s="53" t="s">
        <v>480</v>
      </c>
      <c r="B62" s="53">
        <v>2016</v>
      </c>
      <c r="C62" s="53" t="s">
        <v>480</v>
      </c>
      <c r="D62" s="55" t="s">
        <v>230</v>
      </c>
      <c r="E62" s="54" t="s">
        <v>58</v>
      </c>
      <c r="F62" s="60" t="s">
        <v>231</v>
      </c>
      <c r="G62" s="61" t="s">
        <v>232</v>
      </c>
      <c r="H62" s="54" t="s">
        <v>231</v>
      </c>
      <c r="I62" s="61" t="s">
        <v>232</v>
      </c>
      <c r="J62" s="57">
        <v>770</v>
      </c>
      <c r="K62" s="61">
        <v>42390</v>
      </c>
      <c r="L62" s="58">
        <v>42735</v>
      </c>
      <c r="M62" s="59"/>
      <c r="N62" s="59"/>
      <c r="O62" s="57"/>
      <c r="P62" s="57">
        <v>314.21999999999997</v>
      </c>
      <c r="Q62" s="57">
        <v>123.60655737704917</v>
      </c>
      <c r="R62" s="57">
        <f t="shared" si="1"/>
        <v>437.82655737704914</v>
      </c>
      <c r="T62" s="24"/>
    </row>
    <row r="63" spans="1:20" ht="31.5" x14ac:dyDescent="0.25">
      <c r="A63" s="53" t="s">
        <v>481</v>
      </c>
      <c r="B63" s="53">
        <v>2016</v>
      </c>
      <c r="C63" s="53" t="s">
        <v>481</v>
      </c>
      <c r="D63" s="55" t="s">
        <v>116</v>
      </c>
      <c r="E63" s="54" t="s">
        <v>58</v>
      </c>
      <c r="F63" s="60" t="s">
        <v>117</v>
      </c>
      <c r="G63" s="61" t="s">
        <v>118</v>
      </c>
      <c r="H63" s="54" t="s">
        <v>117</v>
      </c>
      <c r="I63" s="61" t="s">
        <v>118</v>
      </c>
      <c r="J63" s="57">
        <v>450</v>
      </c>
      <c r="K63" s="61">
        <v>42390</v>
      </c>
      <c r="L63" s="58">
        <v>42735</v>
      </c>
      <c r="M63" s="59"/>
      <c r="N63" s="59"/>
      <c r="O63" s="57"/>
      <c r="P63" s="57">
        <v>159.43</v>
      </c>
      <c r="Q63" s="57">
        <v>56.56</v>
      </c>
      <c r="R63" s="57">
        <f t="shared" si="1"/>
        <v>215.99</v>
      </c>
      <c r="T63" s="24"/>
    </row>
    <row r="64" spans="1:20" ht="47.25" x14ac:dyDescent="0.25">
      <c r="A64" s="53" t="s">
        <v>482</v>
      </c>
      <c r="B64" s="53">
        <v>2016</v>
      </c>
      <c r="C64" s="53" t="s">
        <v>482</v>
      </c>
      <c r="D64" s="55" t="s">
        <v>251</v>
      </c>
      <c r="E64" s="54" t="s">
        <v>58</v>
      </c>
      <c r="F64" s="60" t="s">
        <v>253</v>
      </c>
      <c r="G64" s="61" t="s">
        <v>252</v>
      </c>
      <c r="H64" s="54" t="s">
        <v>253</v>
      </c>
      <c r="I64" s="61" t="s">
        <v>252</v>
      </c>
      <c r="J64" s="57">
        <v>24150</v>
      </c>
      <c r="K64" s="61">
        <v>42390</v>
      </c>
      <c r="L64" s="58">
        <v>42735</v>
      </c>
      <c r="M64" s="59"/>
      <c r="N64" s="59"/>
      <c r="O64" s="57"/>
      <c r="P64" s="57">
        <v>10458</v>
      </c>
      <c r="Q64" s="57">
        <v>2640</v>
      </c>
      <c r="R64" s="57">
        <f t="shared" si="1"/>
        <v>13098</v>
      </c>
      <c r="T64" s="24"/>
    </row>
    <row r="65" spans="1:20" ht="31.5" x14ac:dyDescent="0.25">
      <c r="A65" s="53" t="s">
        <v>483</v>
      </c>
      <c r="B65" s="53">
        <v>2016</v>
      </c>
      <c r="C65" s="53" t="s">
        <v>483</v>
      </c>
      <c r="D65" s="55" t="s">
        <v>260</v>
      </c>
      <c r="E65" s="54" t="s">
        <v>58</v>
      </c>
      <c r="F65" s="60" t="s">
        <v>263</v>
      </c>
      <c r="G65" s="61" t="s">
        <v>264</v>
      </c>
      <c r="H65" s="54" t="s">
        <v>263</v>
      </c>
      <c r="I65" s="61" t="s">
        <v>264</v>
      </c>
      <c r="J65" s="57">
        <v>250</v>
      </c>
      <c r="K65" s="61">
        <v>42390</v>
      </c>
      <c r="L65" s="58">
        <v>42735</v>
      </c>
      <c r="M65" s="59"/>
      <c r="N65" s="59"/>
      <c r="O65" s="57"/>
      <c r="P65" s="57">
        <v>74.38000000000001</v>
      </c>
      <c r="Q65" s="57">
        <v>57.442622950819676</v>
      </c>
      <c r="R65" s="57">
        <f t="shared" si="1"/>
        <v>131.82262295081969</v>
      </c>
      <c r="T65" s="24"/>
    </row>
    <row r="66" spans="1:20" ht="31.5" x14ac:dyDescent="0.25">
      <c r="A66" s="53" t="s">
        <v>484</v>
      </c>
      <c r="B66" s="53">
        <v>2016</v>
      </c>
      <c r="C66" s="53" t="s">
        <v>484</v>
      </c>
      <c r="D66" s="55" t="s">
        <v>137</v>
      </c>
      <c r="E66" s="54" t="s">
        <v>58</v>
      </c>
      <c r="F66" s="60" t="s">
        <v>138</v>
      </c>
      <c r="G66" s="61" t="s">
        <v>139</v>
      </c>
      <c r="H66" s="54" t="s">
        <v>138</v>
      </c>
      <c r="I66" s="61" t="s">
        <v>139</v>
      </c>
      <c r="J66" s="57">
        <v>2550</v>
      </c>
      <c r="K66" s="61">
        <v>42390</v>
      </c>
      <c r="L66" s="58">
        <v>42735</v>
      </c>
      <c r="M66" s="59"/>
      <c r="N66" s="59"/>
      <c r="O66" s="57"/>
      <c r="P66" s="57">
        <v>1758.9500000000003</v>
      </c>
      <c r="Q66" s="57">
        <v>362.81967213114751</v>
      </c>
      <c r="R66" s="57">
        <f t="shared" si="1"/>
        <v>2121.7696721311477</v>
      </c>
      <c r="T66" s="24"/>
    </row>
    <row r="67" spans="1:20" ht="31.5" x14ac:dyDescent="0.25">
      <c r="A67" s="53" t="s">
        <v>485</v>
      </c>
      <c r="B67" s="53">
        <v>2016</v>
      </c>
      <c r="C67" s="53" t="s">
        <v>485</v>
      </c>
      <c r="D67" s="55" t="s">
        <v>260</v>
      </c>
      <c r="E67" s="54" t="s">
        <v>58</v>
      </c>
      <c r="F67" s="60" t="s">
        <v>261</v>
      </c>
      <c r="G67" s="61" t="s">
        <v>262</v>
      </c>
      <c r="H67" s="54" t="s">
        <v>261</v>
      </c>
      <c r="I67" s="61" t="s">
        <v>262</v>
      </c>
      <c r="J67" s="57">
        <v>1150</v>
      </c>
      <c r="K67" s="61">
        <v>42390</v>
      </c>
      <c r="L67" s="58">
        <v>42735</v>
      </c>
      <c r="M67" s="59"/>
      <c r="N67" s="59"/>
      <c r="O67" s="57"/>
      <c r="P67" s="57">
        <v>832.17</v>
      </c>
      <c r="Q67" s="57">
        <v>207.63114754098359</v>
      </c>
      <c r="R67" s="57">
        <f t="shared" si="1"/>
        <v>1039.8011475409835</v>
      </c>
      <c r="T67" s="24"/>
    </row>
    <row r="68" spans="1:20" ht="31.5" x14ac:dyDescent="0.25">
      <c r="A68" s="53" t="s">
        <v>486</v>
      </c>
      <c r="B68" s="53">
        <v>2016</v>
      </c>
      <c r="C68" s="53" t="s">
        <v>486</v>
      </c>
      <c r="D68" s="55" t="s">
        <v>330</v>
      </c>
      <c r="E68" s="54" t="s">
        <v>58</v>
      </c>
      <c r="F68" s="60" t="s">
        <v>331</v>
      </c>
      <c r="G68" s="61" t="s">
        <v>332</v>
      </c>
      <c r="H68" s="54" t="s">
        <v>331</v>
      </c>
      <c r="I68" s="61" t="s">
        <v>332</v>
      </c>
      <c r="J68" s="57">
        <v>11800</v>
      </c>
      <c r="K68" s="61">
        <v>42390</v>
      </c>
      <c r="L68" s="58">
        <v>42735</v>
      </c>
      <c r="M68" s="59"/>
      <c r="N68" s="59"/>
      <c r="O68" s="57"/>
      <c r="P68" s="57">
        <v>4849.5</v>
      </c>
      <c r="Q68" s="57">
        <v>4325</v>
      </c>
      <c r="R68" s="57">
        <f t="shared" si="1"/>
        <v>9174.5</v>
      </c>
      <c r="T68" s="24"/>
    </row>
    <row r="69" spans="1:20" ht="31.5" x14ac:dyDescent="0.25">
      <c r="A69" s="53" t="s">
        <v>487</v>
      </c>
      <c r="B69" s="53">
        <v>2016</v>
      </c>
      <c r="C69" s="53" t="s">
        <v>487</v>
      </c>
      <c r="D69" s="55" t="s">
        <v>488</v>
      </c>
      <c r="E69" s="54" t="s">
        <v>58</v>
      </c>
      <c r="F69" s="60" t="s">
        <v>193</v>
      </c>
      <c r="G69" s="61" t="s">
        <v>194</v>
      </c>
      <c r="H69" s="54" t="s">
        <v>193</v>
      </c>
      <c r="I69" s="61" t="s">
        <v>194</v>
      </c>
      <c r="J69" s="57">
        <v>4700</v>
      </c>
      <c r="K69" s="61">
        <v>42390</v>
      </c>
      <c r="L69" s="58">
        <v>42735</v>
      </c>
      <c r="M69" s="59"/>
      <c r="N69" s="59"/>
      <c r="O69" s="57"/>
      <c r="P69" s="57">
        <v>4334.0608000000002</v>
      </c>
      <c r="Q69" s="57">
        <v>171.28688524590166</v>
      </c>
      <c r="R69" s="57">
        <f t="shared" si="1"/>
        <v>4505.3476852459016</v>
      </c>
      <c r="T69" s="24"/>
    </row>
    <row r="70" spans="1:20" ht="31.5" x14ac:dyDescent="0.25">
      <c r="A70" s="53" t="s">
        <v>489</v>
      </c>
      <c r="B70" s="53">
        <v>2016</v>
      </c>
      <c r="C70" s="53" t="s">
        <v>489</v>
      </c>
      <c r="D70" s="55" t="s">
        <v>490</v>
      </c>
      <c r="E70" s="54" t="s">
        <v>58</v>
      </c>
      <c r="F70" s="60" t="s">
        <v>322</v>
      </c>
      <c r="G70" s="61" t="s">
        <v>186</v>
      </c>
      <c r="H70" s="54" t="s">
        <v>322</v>
      </c>
      <c r="I70" s="61" t="s">
        <v>186</v>
      </c>
      <c r="J70" s="57">
        <v>5400</v>
      </c>
      <c r="K70" s="61">
        <v>42390</v>
      </c>
      <c r="L70" s="58">
        <v>42735</v>
      </c>
      <c r="M70" s="59"/>
      <c r="N70" s="59"/>
      <c r="O70" s="57"/>
      <c r="P70" s="57">
        <v>4054.0777500000004</v>
      </c>
      <c r="Q70" s="57">
        <v>1049.5081967213114</v>
      </c>
      <c r="R70" s="57">
        <f t="shared" si="1"/>
        <v>5103.5859467213122</v>
      </c>
      <c r="T70" s="24"/>
    </row>
    <row r="71" spans="1:20" ht="31.5" x14ac:dyDescent="0.25">
      <c r="A71" s="53" t="s">
        <v>491</v>
      </c>
      <c r="B71" s="53">
        <v>2016</v>
      </c>
      <c r="C71" s="53" t="s">
        <v>491</v>
      </c>
      <c r="D71" s="55" t="s">
        <v>490</v>
      </c>
      <c r="E71" s="54" t="s">
        <v>58</v>
      </c>
      <c r="F71" s="60" t="s">
        <v>492</v>
      </c>
      <c r="G71" s="61" t="s">
        <v>41</v>
      </c>
      <c r="H71" s="54" t="s">
        <v>492</v>
      </c>
      <c r="I71" s="61" t="s">
        <v>41</v>
      </c>
      <c r="J71" s="57">
        <v>9435</v>
      </c>
      <c r="K71" s="61">
        <v>42390</v>
      </c>
      <c r="L71" s="58">
        <v>42735</v>
      </c>
      <c r="M71" s="59"/>
      <c r="N71" s="59"/>
      <c r="O71" s="57"/>
      <c r="P71" s="57">
        <v>7345.8561499999996</v>
      </c>
      <c r="Q71" s="57">
        <v>2041.0737704918033</v>
      </c>
      <c r="R71" s="57">
        <f t="shared" si="1"/>
        <v>9386.9299204918025</v>
      </c>
      <c r="T71" s="24"/>
    </row>
    <row r="72" spans="1:20" ht="47.25" x14ac:dyDescent="0.25">
      <c r="A72" s="53" t="s">
        <v>493</v>
      </c>
      <c r="B72" s="53">
        <v>2016</v>
      </c>
      <c r="C72" s="53" t="s">
        <v>493</v>
      </c>
      <c r="D72" s="55" t="s">
        <v>494</v>
      </c>
      <c r="E72" s="54" t="s">
        <v>58</v>
      </c>
      <c r="F72" s="60" t="s">
        <v>265</v>
      </c>
      <c r="G72" s="61" t="s">
        <v>190</v>
      </c>
      <c r="H72" s="54" t="s">
        <v>189</v>
      </c>
      <c r="I72" s="61" t="s">
        <v>190</v>
      </c>
      <c r="J72" s="57">
        <v>38196</v>
      </c>
      <c r="K72" s="61">
        <v>42390</v>
      </c>
      <c r="L72" s="58">
        <v>42735</v>
      </c>
      <c r="M72" s="59"/>
      <c r="N72" s="59"/>
      <c r="O72" s="57"/>
      <c r="P72" s="57">
        <v>25371.8632</v>
      </c>
      <c r="Q72" s="57">
        <v>10338.871836065571</v>
      </c>
      <c r="R72" s="57">
        <f t="shared" si="1"/>
        <v>35710.735036065569</v>
      </c>
      <c r="T72" s="24"/>
    </row>
    <row r="73" spans="1:20" ht="31.5" x14ac:dyDescent="0.25">
      <c r="A73" s="53" t="s">
        <v>495</v>
      </c>
      <c r="B73" s="53">
        <v>2016</v>
      </c>
      <c r="C73" s="53" t="s">
        <v>495</v>
      </c>
      <c r="D73" s="55" t="s">
        <v>496</v>
      </c>
      <c r="E73" s="54" t="s">
        <v>58</v>
      </c>
      <c r="F73" s="60" t="s">
        <v>248</v>
      </c>
      <c r="G73" s="61" t="s">
        <v>249</v>
      </c>
      <c r="H73" s="54" t="s">
        <v>248</v>
      </c>
      <c r="I73" s="61" t="s">
        <v>249</v>
      </c>
      <c r="J73" s="57">
        <v>8735</v>
      </c>
      <c r="K73" s="61">
        <v>42390</v>
      </c>
      <c r="L73" s="58">
        <v>42735</v>
      </c>
      <c r="M73" s="59"/>
      <c r="N73" s="59"/>
      <c r="O73" s="57"/>
      <c r="P73" s="57">
        <v>3559</v>
      </c>
      <c r="Q73" s="57">
        <v>4145</v>
      </c>
      <c r="R73" s="57">
        <f t="shared" si="1"/>
        <v>7704</v>
      </c>
      <c r="T73" s="24"/>
    </row>
    <row r="74" spans="1:20" ht="31.5" x14ac:dyDescent="0.25">
      <c r="A74" s="53" t="s">
        <v>497</v>
      </c>
      <c r="B74" s="53">
        <v>2016</v>
      </c>
      <c r="C74" s="53" t="s">
        <v>497</v>
      </c>
      <c r="D74" s="55" t="s">
        <v>496</v>
      </c>
      <c r="E74" s="54" t="s">
        <v>58</v>
      </c>
      <c r="F74" s="60" t="s">
        <v>246</v>
      </c>
      <c r="G74" s="61" t="s">
        <v>247</v>
      </c>
      <c r="H74" s="54" t="s">
        <v>246</v>
      </c>
      <c r="I74" s="61" t="s">
        <v>247</v>
      </c>
      <c r="J74" s="57">
        <v>4200</v>
      </c>
      <c r="K74" s="61">
        <v>42390</v>
      </c>
      <c r="L74" s="58">
        <v>42735</v>
      </c>
      <c r="M74" s="59"/>
      <c r="N74" s="59"/>
      <c r="O74" s="57"/>
      <c r="P74" s="57">
        <v>3270</v>
      </c>
      <c r="Q74" s="57">
        <f>1080-150</f>
        <v>930</v>
      </c>
      <c r="R74" s="57">
        <f t="shared" si="1"/>
        <v>4200</v>
      </c>
      <c r="T74" s="24"/>
    </row>
    <row r="75" spans="1:20" ht="31.5" x14ac:dyDescent="0.25">
      <c r="A75" s="53" t="s">
        <v>498</v>
      </c>
      <c r="B75" s="53">
        <v>2016</v>
      </c>
      <c r="C75" s="53" t="s">
        <v>498</v>
      </c>
      <c r="D75" s="55" t="s">
        <v>266</v>
      </c>
      <c r="E75" s="54" t="s">
        <v>58</v>
      </c>
      <c r="F75" s="60" t="s">
        <v>150</v>
      </c>
      <c r="G75" s="61" t="s">
        <v>151</v>
      </c>
      <c r="H75" s="54" t="s">
        <v>150</v>
      </c>
      <c r="I75" s="61" t="s">
        <v>151</v>
      </c>
      <c r="J75" s="57">
        <v>2740</v>
      </c>
      <c r="K75" s="61">
        <v>42390</v>
      </c>
      <c r="L75" s="58">
        <v>42735</v>
      </c>
      <c r="M75" s="59"/>
      <c r="N75" s="59"/>
      <c r="O75" s="57"/>
      <c r="P75" s="57">
        <v>1301.6400000000001</v>
      </c>
      <c r="Q75" s="57">
        <f>216.94+1428.76</f>
        <v>1645.7</v>
      </c>
      <c r="R75" s="57">
        <f t="shared" si="1"/>
        <v>2947.34</v>
      </c>
      <c r="T75" s="24"/>
    </row>
    <row r="76" spans="1:20" ht="31.5" x14ac:dyDescent="0.25">
      <c r="A76" s="53" t="s">
        <v>499</v>
      </c>
      <c r="B76" s="53">
        <v>2016</v>
      </c>
      <c r="C76" s="53" t="s">
        <v>499</v>
      </c>
      <c r="D76" s="55" t="s">
        <v>230</v>
      </c>
      <c r="E76" s="54" t="s">
        <v>58</v>
      </c>
      <c r="F76" s="60" t="s">
        <v>233</v>
      </c>
      <c r="G76" s="61" t="s">
        <v>234</v>
      </c>
      <c r="H76" s="54" t="s">
        <v>233</v>
      </c>
      <c r="I76" s="61" t="s">
        <v>234</v>
      </c>
      <c r="J76" s="57">
        <v>2779</v>
      </c>
      <c r="K76" s="61">
        <v>42390</v>
      </c>
      <c r="L76" s="58">
        <v>42735</v>
      </c>
      <c r="M76" s="59"/>
      <c r="N76" s="59"/>
      <c r="O76" s="57"/>
      <c r="P76" s="57">
        <v>2178.3799999999997</v>
      </c>
      <c r="Q76" s="57">
        <v>192.81147540983608</v>
      </c>
      <c r="R76" s="57">
        <f t="shared" si="1"/>
        <v>2371.1914754098357</v>
      </c>
      <c r="T76" s="24"/>
    </row>
    <row r="77" spans="1:20" ht="31.5" x14ac:dyDescent="0.25">
      <c r="A77" s="53" t="s">
        <v>500</v>
      </c>
      <c r="B77" s="53">
        <v>2016</v>
      </c>
      <c r="C77" s="53" t="s">
        <v>500</v>
      </c>
      <c r="D77" s="55" t="s">
        <v>501</v>
      </c>
      <c r="E77" s="54" t="s">
        <v>58</v>
      </c>
      <c r="F77" s="60" t="s">
        <v>131</v>
      </c>
      <c r="G77" s="61" t="s">
        <v>132</v>
      </c>
      <c r="H77" s="54" t="s">
        <v>131</v>
      </c>
      <c r="I77" s="61" t="s">
        <v>132</v>
      </c>
      <c r="J77" s="57">
        <v>1100</v>
      </c>
      <c r="K77" s="61">
        <v>42390</v>
      </c>
      <c r="L77" s="58">
        <v>42735</v>
      </c>
      <c r="M77" s="59"/>
      <c r="N77" s="59"/>
      <c r="O77" s="57"/>
      <c r="P77" s="57">
        <v>534.41</v>
      </c>
      <c r="Q77" s="57">
        <v>525.52459016393448</v>
      </c>
      <c r="R77" s="57">
        <f t="shared" si="1"/>
        <v>1059.9345901639344</v>
      </c>
      <c r="T77" s="24"/>
    </row>
    <row r="78" spans="1:20" ht="31.5" x14ac:dyDescent="0.25">
      <c r="A78" s="53" t="s">
        <v>502</v>
      </c>
      <c r="B78" s="53">
        <v>2016</v>
      </c>
      <c r="C78" s="53" t="s">
        <v>502</v>
      </c>
      <c r="D78" s="55" t="s">
        <v>503</v>
      </c>
      <c r="E78" s="54" t="s">
        <v>58</v>
      </c>
      <c r="F78" s="60" t="s">
        <v>135</v>
      </c>
      <c r="G78" s="61" t="s">
        <v>136</v>
      </c>
      <c r="H78" s="54" t="s">
        <v>135</v>
      </c>
      <c r="I78" s="61" t="s">
        <v>136</v>
      </c>
      <c r="J78" s="57">
        <v>32500</v>
      </c>
      <c r="K78" s="61">
        <v>42390</v>
      </c>
      <c r="L78" s="58">
        <v>43646</v>
      </c>
      <c r="M78" s="59"/>
      <c r="N78" s="59"/>
      <c r="O78" s="57"/>
      <c r="P78" s="57">
        <v>11075.139344262296</v>
      </c>
      <c r="Q78" s="57">
        <v>16997.780311475413</v>
      </c>
      <c r="R78" s="57">
        <f t="shared" si="1"/>
        <v>28072.919655737707</v>
      </c>
      <c r="T78" s="24"/>
    </row>
    <row r="79" spans="1:20" ht="31.5" x14ac:dyDescent="0.25">
      <c r="A79" s="53" t="s">
        <v>504</v>
      </c>
      <c r="B79" s="53">
        <v>2016</v>
      </c>
      <c r="C79" s="53" t="s">
        <v>504</v>
      </c>
      <c r="D79" s="55" t="s">
        <v>505</v>
      </c>
      <c r="E79" s="54" t="s">
        <v>58</v>
      </c>
      <c r="F79" s="60" t="s">
        <v>140</v>
      </c>
      <c r="G79" s="61" t="s">
        <v>141</v>
      </c>
      <c r="H79" s="54" t="s">
        <v>140</v>
      </c>
      <c r="I79" s="61" t="s">
        <v>141</v>
      </c>
      <c r="J79" s="57">
        <v>14400</v>
      </c>
      <c r="K79" s="61">
        <v>42390</v>
      </c>
      <c r="L79" s="58">
        <v>42735</v>
      </c>
      <c r="M79" s="59"/>
      <c r="N79" s="59"/>
      <c r="O79" s="57"/>
      <c r="P79" s="57">
        <v>10612.6</v>
      </c>
      <c r="Q79" s="57">
        <v>3649.5</v>
      </c>
      <c r="R79" s="57">
        <f t="shared" si="1"/>
        <v>14262.1</v>
      </c>
      <c r="T79" s="24"/>
    </row>
    <row r="80" spans="1:20" ht="31.5" x14ac:dyDescent="0.25">
      <c r="A80" s="53" t="s">
        <v>506</v>
      </c>
      <c r="B80" s="53">
        <v>2016</v>
      </c>
      <c r="C80" s="53" t="s">
        <v>506</v>
      </c>
      <c r="D80" s="55" t="s">
        <v>507</v>
      </c>
      <c r="E80" s="54" t="s">
        <v>58</v>
      </c>
      <c r="F80" s="60" t="s">
        <v>267</v>
      </c>
      <c r="G80" s="61" t="s">
        <v>268</v>
      </c>
      <c r="H80" s="54" t="s">
        <v>267</v>
      </c>
      <c r="I80" s="61" t="s">
        <v>268</v>
      </c>
      <c r="J80" s="57">
        <v>5130</v>
      </c>
      <c r="K80" s="61">
        <v>42390</v>
      </c>
      <c r="L80" s="58">
        <v>42735</v>
      </c>
      <c r="M80" s="59"/>
      <c r="N80" s="59"/>
      <c r="O80" s="57"/>
      <c r="P80" s="57">
        <v>1979.5</v>
      </c>
      <c r="Q80" s="57">
        <v>3020.8606557377052</v>
      </c>
      <c r="R80" s="57">
        <f t="shared" si="1"/>
        <v>5000.3606557377052</v>
      </c>
      <c r="T80" s="24"/>
    </row>
    <row r="81" spans="1:20" ht="31.5" x14ac:dyDescent="0.25">
      <c r="A81" s="53" t="s">
        <v>508</v>
      </c>
      <c r="B81" s="53">
        <v>2016</v>
      </c>
      <c r="C81" s="53" t="s">
        <v>508</v>
      </c>
      <c r="D81" s="55" t="s">
        <v>509</v>
      </c>
      <c r="E81" s="54" t="s">
        <v>58</v>
      </c>
      <c r="F81" s="60" t="s">
        <v>370</v>
      </c>
      <c r="G81" s="61" t="s">
        <v>371</v>
      </c>
      <c r="H81" s="54" t="s">
        <v>370</v>
      </c>
      <c r="I81" s="61" t="s">
        <v>371</v>
      </c>
      <c r="J81" s="57">
        <v>10126</v>
      </c>
      <c r="K81" s="61">
        <v>42390</v>
      </c>
      <c r="L81" s="58">
        <v>42735</v>
      </c>
      <c r="M81" s="59"/>
      <c r="N81" s="59"/>
      <c r="O81" s="57"/>
      <c r="P81" s="57">
        <v>5257.5</v>
      </c>
      <c r="Q81" s="57">
        <v>4521</v>
      </c>
      <c r="R81" s="57">
        <f t="shared" si="1"/>
        <v>9778.5</v>
      </c>
      <c r="T81" s="24"/>
    </row>
    <row r="82" spans="1:20" ht="31.5" x14ac:dyDescent="0.25">
      <c r="A82" s="53" t="s">
        <v>510</v>
      </c>
      <c r="B82" s="53">
        <v>2016</v>
      </c>
      <c r="C82" s="53" t="s">
        <v>510</v>
      </c>
      <c r="D82" s="55" t="s">
        <v>511</v>
      </c>
      <c r="E82" s="54" t="s">
        <v>58</v>
      </c>
      <c r="F82" s="60" t="s">
        <v>147</v>
      </c>
      <c r="G82" s="61" t="s">
        <v>148</v>
      </c>
      <c r="H82" s="54" t="s">
        <v>147</v>
      </c>
      <c r="I82" s="61" t="s">
        <v>148</v>
      </c>
      <c r="J82" s="57">
        <v>1750</v>
      </c>
      <c r="K82" s="61">
        <v>42390</v>
      </c>
      <c r="L82" s="58">
        <v>42735</v>
      </c>
      <c r="M82" s="59"/>
      <c r="N82" s="59"/>
      <c r="O82" s="57"/>
      <c r="P82" s="57">
        <v>1165.6899999999998</v>
      </c>
      <c r="Q82" s="57">
        <v>329.18032786885249</v>
      </c>
      <c r="R82" s="57">
        <f t="shared" si="1"/>
        <v>1494.8703278688522</v>
      </c>
      <c r="T82" s="24"/>
    </row>
    <row r="83" spans="1:20" ht="94.5" x14ac:dyDescent="0.25">
      <c r="A83" s="53" t="s">
        <v>512</v>
      </c>
      <c r="B83" s="53">
        <v>2016</v>
      </c>
      <c r="C83" s="53" t="s">
        <v>512</v>
      </c>
      <c r="D83" s="55" t="s">
        <v>513</v>
      </c>
      <c r="E83" s="54" t="s">
        <v>44</v>
      </c>
      <c r="F83" s="60" t="s">
        <v>514</v>
      </c>
      <c r="G83" s="62" t="s">
        <v>515</v>
      </c>
      <c r="H83" s="54" t="s">
        <v>47</v>
      </c>
      <c r="I83" s="61" t="s">
        <v>48</v>
      </c>
      <c r="J83" s="57">
        <v>23162</v>
      </c>
      <c r="K83" s="61">
        <v>42391</v>
      </c>
      <c r="L83" s="58">
        <v>42735</v>
      </c>
      <c r="M83" s="59"/>
      <c r="N83" s="59"/>
      <c r="O83" s="57"/>
      <c r="P83" s="57">
        <v>19605.48</v>
      </c>
      <c r="Q83" s="57">
        <v>3556.52</v>
      </c>
      <c r="R83" s="57">
        <f t="shared" si="1"/>
        <v>23162</v>
      </c>
      <c r="T83" s="24"/>
    </row>
    <row r="84" spans="1:20" ht="31.5" x14ac:dyDescent="0.25">
      <c r="A84" s="53" t="s">
        <v>516</v>
      </c>
      <c r="B84" s="53">
        <v>2016</v>
      </c>
      <c r="C84" s="53" t="s">
        <v>516</v>
      </c>
      <c r="D84" s="55" t="s">
        <v>517</v>
      </c>
      <c r="E84" s="54" t="s">
        <v>58</v>
      </c>
      <c r="F84" s="60" t="s">
        <v>147</v>
      </c>
      <c r="G84" s="61" t="s">
        <v>148</v>
      </c>
      <c r="H84" s="54" t="s">
        <v>147</v>
      </c>
      <c r="I84" s="61" t="s">
        <v>148</v>
      </c>
      <c r="J84" s="57">
        <v>5413.5</v>
      </c>
      <c r="K84" s="61">
        <v>42394</v>
      </c>
      <c r="L84" s="58">
        <v>42735</v>
      </c>
      <c r="M84" s="59"/>
      <c r="N84" s="59"/>
      <c r="O84" s="57"/>
      <c r="P84" s="57">
        <v>4594.46</v>
      </c>
      <c r="Q84" s="57">
        <v>343.23770491803282</v>
      </c>
      <c r="R84" s="57">
        <f t="shared" si="1"/>
        <v>4937.6977049180332</v>
      </c>
      <c r="T84" s="24"/>
    </row>
    <row r="85" spans="1:20" ht="31.5" x14ac:dyDescent="0.25">
      <c r="A85" s="53" t="s">
        <v>518</v>
      </c>
      <c r="B85" s="53">
        <v>2016</v>
      </c>
      <c r="C85" s="53" t="s">
        <v>518</v>
      </c>
      <c r="D85" s="55" t="s">
        <v>519</v>
      </c>
      <c r="E85" s="54" t="s">
        <v>58</v>
      </c>
      <c r="F85" s="60" t="s">
        <v>176</v>
      </c>
      <c r="G85" s="61" t="s">
        <v>177</v>
      </c>
      <c r="H85" s="54" t="s">
        <v>176</v>
      </c>
      <c r="I85" s="61" t="s">
        <v>177</v>
      </c>
      <c r="J85" s="57">
        <v>250</v>
      </c>
      <c r="K85" s="61">
        <v>42394</v>
      </c>
      <c r="L85" s="58">
        <v>42735</v>
      </c>
      <c r="M85" s="59"/>
      <c r="N85" s="59"/>
      <c r="O85" s="57"/>
      <c r="P85" s="57">
        <v>93.660000000000011</v>
      </c>
      <c r="Q85" s="57">
        <v>28</v>
      </c>
      <c r="R85" s="57">
        <f t="shared" si="1"/>
        <v>121.66000000000001</v>
      </c>
      <c r="T85" s="24"/>
    </row>
    <row r="86" spans="1:20" ht="31.5" x14ac:dyDescent="0.25">
      <c r="A86" s="53" t="s">
        <v>520</v>
      </c>
      <c r="B86" s="53">
        <v>2016</v>
      </c>
      <c r="C86" s="53" t="s">
        <v>520</v>
      </c>
      <c r="D86" s="55" t="s">
        <v>227</v>
      </c>
      <c r="E86" s="54" t="s">
        <v>58</v>
      </c>
      <c r="F86" s="60" t="s">
        <v>228</v>
      </c>
      <c r="G86" s="61" t="s">
        <v>229</v>
      </c>
      <c r="H86" s="54" t="s">
        <v>228</v>
      </c>
      <c r="I86" s="61" t="s">
        <v>229</v>
      </c>
      <c r="J86" s="57">
        <v>2000</v>
      </c>
      <c r="K86" s="61">
        <v>42394</v>
      </c>
      <c r="L86" s="58">
        <v>42735</v>
      </c>
      <c r="M86" s="59"/>
      <c r="N86" s="59"/>
      <c r="O86" s="57"/>
      <c r="P86" s="57">
        <v>786.06990000000008</v>
      </c>
      <c r="Q86" s="57">
        <v>402.52459016393442</v>
      </c>
      <c r="R86" s="57">
        <f t="shared" si="1"/>
        <v>1188.5944901639346</v>
      </c>
      <c r="T86" s="24"/>
    </row>
    <row r="87" spans="1:20" ht="31.5" x14ac:dyDescent="0.25">
      <c r="A87" s="53" t="s">
        <v>521</v>
      </c>
      <c r="B87" s="53">
        <v>2016</v>
      </c>
      <c r="C87" s="53" t="s">
        <v>521</v>
      </c>
      <c r="D87" s="55" t="s">
        <v>522</v>
      </c>
      <c r="E87" s="54" t="s">
        <v>55</v>
      </c>
      <c r="F87" s="60" t="s">
        <v>142</v>
      </c>
      <c r="G87" s="61" t="s">
        <v>143</v>
      </c>
      <c r="H87" s="54" t="s">
        <v>142</v>
      </c>
      <c r="I87" s="61" t="s">
        <v>143</v>
      </c>
      <c r="J87" s="57">
        <v>18500</v>
      </c>
      <c r="K87" s="61">
        <v>42394</v>
      </c>
      <c r="L87" s="58">
        <v>42735</v>
      </c>
      <c r="M87" s="59"/>
      <c r="N87" s="59"/>
      <c r="O87" s="57"/>
      <c r="P87" s="57">
        <v>18090.780000000002</v>
      </c>
      <c r="Q87" s="57">
        <v>300.59836065573774</v>
      </c>
      <c r="R87" s="57">
        <f t="shared" si="1"/>
        <v>18391.378360655741</v>
      </c>
      <c r="T87" s="24"/>
    </row>
    <row r="88" spans="1:20" ht="31.5" x14ac:dyDescent="0.25">
      <c r="A88" s="53" t="s">
        <v>523</v>
      </c>
      <c r="B88" s="53">
        <v>2016</v>
      </c>
      <c r="C88" s="53" t="s">
        <v>523</v>
      </c>
      <c r="D88" s="55" t="s">
        <v>524</v>
      </c>
      <c r="E88" s="54" t="s">
        <v>58</v>
      </c>
      <c r="F88" s="60" t="s">
        <v>525</v>
      </c>
      <c r="G88" s="61" t="s">
        <v>526</v>
      </c>
      <c r="H88" s="54" t="s">
        <v>525</v>
      </c>
      <c r="I88" s="61" t="s">
        <v>526</v>
      </c>
      <c r="J88" s="57">
        <v>18000</v>
      </c>
      <c r="K88" s="61">
        <v>42401</v>
      </c>
      <c r="L88" s="58">
        <v>42766</v>
      </c>
      <c r="M88" s="59"/>
      <c r="N88" s="59"/>
      <c r="O88" s="57"/>
      <c r="P88" s="57">
        <v>9908</v>
      </c>
      <c r="Q88" s="57">
        <v>7086.5</v>
      </c>
      <c r="R88" s="57">
        <f t="shared" si="1"/>
        <v>16994.5</v>
      </c>
      <c r="T88" s="24"/>
    </row>
    <row r="89" spans="1:20" ht="31.5" x14ac:dyDescent="0.25">
      <c r="A89" s="53" t="s">
        <v>527</v>
      </c>
      <c r="B89" s="53">
        <v>2016</v>
      </c>
      <c r="C89" s="53" t="s">
        <v>527</v>
      </c>
      <c r="D89" s="55" t="s">
        <v>528</v>
      </c>
      <c r="E89" s="54" t="s">
        <v>58</v>
      </c>
      <c r="F89" s="60" t="s">
        <v>276</v>
      </c>
      <c r="G89" s="61" t="s">
        <v>277</v>
      </c>
      <c r="H89" s="54" t="s">
        <v>276</v>
      </c>
      <c r="I89" s="61" t="s">
        <v>277</v>
      </c>
      <c r="J89" s="57">
        <v>4000</v>
      </c>
      <c r="K89" s="61">
        <v>42401</v>
      </c>
      <c r="L89" s="58">
        <v>42735</v>
      </c>
      <c r="M89" s="59"/>
      <c r="N89" s="59"/>
      <c r="O89" s="57"/>
      <c r="P89" s="57">
        <v>1070</v>
      </c>
      <c r="Q89" s="57">
        <v>2052</v>
      </c>
      <c r="R89" s="57">
        <f t="shared" si="1"/>
        <v>3122</v>
      </c>
      <c r="T89" s="24"/>
    </row>
    <row r="90" spans="1:20" ht="31.5" x14ac:dyDescent="0.25">
      <c r="A90" s="53" t="s">
        <v>529</v>
      </c>
      <c r="B90" s="53">
        <v>2016</v>
      </c>
      <c r="C90" s="53" t="s">
        <v>529</v>
      </c>
      <c r="D90" s="55" t="s">
        <v>173</v>
      </c>
      <c r="E90" s="54" t="s">
        <v>58</v>
      </c>
      <c r="F90" s="60" t="s">
        <v>174</v>
      </c>
      <c r="G90" s="61" t="s">
        <v>175</v>
      </c>
      <c r="H90" s="54" t="s">
        <v>174</v>
      </c>
      <c r="I90" s="61" t="s">
        <v>175</v>
      </c>
      <c r="J90" s="57">
        <v>200</v>
      </c>
      <c r="K90" s="61">
        <v>42401</v>
      </c>
      <c r="L90" s="58">
        <v>42735</v>
      </c>
      <c r="M90" s="59"/>
      <c r="N90" s="59"/>
      <c r="O90" s="57"/>
      <c r="P90" s="57">
        <v>0</v>
      </c>
      <c r="Q90" s="57">
        <v>121.5</v>
      </c>
      <c r="R90" s="57">
        <f t="shared" si="1"/>
        <v>121.5</v>
      </c>
      <c r="T90" s="24"/>
    </row>
    <row r="91" spans="1:20" ht="31.5" x14ac:dyDescent="0.25">
      <c r="A91" s="53" t="s">
        <v>530</v>
      </c>
      <c r="B91" s="53">
        <v>2016</v>
      </c>
      <c r="C91" s="53" t="s">
        <v>530</v>
      </c>
      <c r="D91" s="55" t="s">
        <v>392</v>
      </c>
      <c r="E91" s="54" t="s">
        <v>58</v>
      </c>
      <c r="F91" s="60" t="s">
        <v>393</v>
      </c>
      <c r="G91" s="61" t="s">
        <v>394</v>
      </c>
      <c r="H91" s="54" t="s">
        <v>393</v>
      </c>
      <c r="I91" s="61" t="s">
        <v>394</v>
      </c>
      <c r="J91" s="57">
        <v>1138</v>
      </c>
      <c r="K91" s="61">
        <v>42401</v>
      </c>
      <c r="L91" s="58">
        <v>42735</v>
      </c>
      <c r="M91" s="59"/>
      <c r="N91" s="59"/>
      <c r="O91" s="57"/>
      <c r="P91" s="57">
        <v>1001.93</v>
      </c>
      <c r="Q91" s="57">
        <f>180.45-44.38</f>
        <v>136.07</v>
      </c>
      <c r="R91" s="57">
        <f t="shared" si="1"/>
        <v>1138</v>
      </c>
      <c r="T91" s="24"/>
    </row>
    <row r="92" spans="1:20" ht="47.25" x14ac:dyDescent="0.25">
      <c r="A92" s="53">
        <v>6573759589</v>
      </c>
      <c r="B92" s="53">
        <v>2016</v>
      </c>
      <c r="C92" s="53">
        <v>6573759589</v>
      </c>
      <c r="D92" s="55" t="s">
        <v>531</v>
      </c>
      <c r="E92" s="54" t="s">
        <v>58</v>
      </c>
      <c r="F92" s="60" t="s">
        <v>158</v>
      </c>
      <c r="G92" s="61" t="s">
        <v>159</v>
      </c>
      <c r="H92" s="54" t="s">
        <v>158</v>
      </c>
      <c r="I92" s="61" t="s">
        <v>159</v>
      </c>
      <c r="J92" s="57">
        <v>240000</v>
      </c>
      <c r="K92" s="61">
        <v>42370</v>
      </c>
      <c r="L92" s="58">
        <v>43100</v>
      </c>
      <c r="M92" s="59"/>
      <c r="N92" s="59"/>
      <c r="O92" s="57"/>
      <c r="P92" s="57">
        <v>83448.920000000013</v>
      </c>
      <c r="Q92" s="57">
        <v>93824.999016393442</v>
      </c>
      <c r="R92" s="57">
        <f t="shared" si="1"/>
        <v>177273.91901639345</v>
      </c>
      <c r="T92" s="24"/>
    </row>
    <row r="93" spans="1:20" ht="31.5" x14ac:dyDescent="0.25">
      <c r="A93" s="53" t="s">
        <v>532</v>
      </c>
      <c r="B93" s="53">
        <v>2016</v>
      </c>
      <c r="C93" s="53" t="s">
        <v>532</v>
      </c>
      <c r="D93" s="55" t="s">
        <v>533</v>
      </c>
      <c r="E93" s="54" t="s">
        <v>58</v>
      </c>
      <c r="F93" s="60" t="s">
        <v>156</v>
      </c>
      <c r="G93" s="61" t="s">
        <v>157</v>
      </c>
      <c r="H93" s="54" t="s">
        <v>156</v>
      </c>
      <c r="I93" s="61" t="s">
        <v>157</v>
      </c>
      <c r="J93" s="57">
        <v>255</v>
      </c>
      <c r="K93" s="61">
        <v>42401</v>
      </c>
      <c r="L93" s="58">
        <v>42735</v>
      </c>
      <c r="M93" s="59"/>
      <c r="N93" s="59"/>
      <c r="O93" s="57"/>
      <c r="P93" s="57">
        <v>75</v>
      </c>
      <c r="Q93" s="57">
        <v>175</v>
      </c>
      <c r="R93" s="57">
        <f t="shared" si="1"/>
        <v>250</v>
      </c>
      <c r="T93" s="24"/>
    </row>
    <row r="94" spans="1:20" ht="31.5" x14ac:dyDescent="0.25">
      <c r="A94" s="53" t="s">
        <v>534</v>
      </c>
      <c r="B94" s="53">
        <v>2016</v>
      </c>
      <c r="C94" s="53" t="s">
        <v>534</v>
      </c>
      <c r="D94" s="55" t="s">
        <v>535</v>
      </c>
      <c r="E94" s="54" t="s">
        <v>58</v>
      </c>
      <c r="F94" s="60" t="s">
        <v>288</v>
      </c>
      <c r="G94" s="61" t="s">
        <v>289</v>
      </c>
      <c r="H94" s="54" t="s">
        <v>288</v>
      </c>
      <c r="I94" s="61" t="s">
        <v>289</v>
      </c>
      <c r="J94" s="57">
        <v>12480</v>
      </c>
      <c r="K94" s="61">
        <v>42370</v>
      </c>
      <c r="L94" s="58">
        <v>42735</v>
      </c>
      <c r="M94" s="59"/>
      <c r="N94" s="59"/>
      <c r="O94" s="57"/>
      <c r="P94" s="57">
        <v>9313.1999999999989</v>
      </c>
      <c r="Q94" s="57">
        <v>0</v>
      </c>
      <c r="R94" s="57">
        <f t="shared" si="1"/>
        <v>9313.1999999999989</v>
      </c>
      <c r="T94" s="24"/>
    </row>
    <row r="95" spans="1:20" ht="31.5" x14ac:dyDescent="0.25">
      <c r="A95" s="53" t="s">
        <v>540</v>
      </c>
      <c r="B95" s="53">
        <v>2016</v>
      </c>
      <c r="C95" s="53" t="s">
        <v>540</v>
      </c>
      <c r="D95" s="55" t="s">
        <v>541</v>
      </c>
      <c r="E95" s="54" t="s">
        <v>55</v>
      </c>
      <c r="F95" s="60" t="s">
        <v>142</v>
      </c>
      <c r="G95" s="61" t="s">
        <v>143</v>
      </c>
      <c r="H95" s="54" t="s">
        <v>142</v>
      </c>
      <c r="I95" s="61" t="s">
        <v>143</v>
      </c>
      <c r="J95" s="57">
        <v>8200</v>
      </c>
      <c r="K95" s="61">
        <v>42402</v>
      </c>
      <c r="L95" s="58">
        <v>42735</v>
      </c>
      <c r="M95" s="59"/>
      <c r="N95" s="59"/>
      <c r="O95" s="57"/>
      <c r="P95" s="57">
        <v>6281.52</v>
      </c>
      <c r="Q95" s="57">
        <v>1889.5819672131147</v>
      </c>
      <c r="R95" s="57">
        <f t="shared" si="1"/>
        <v>8171.1019672131151</v>
      </c>
      <c r="T95" s="24"/>
    </row>
    <row r="96" spans="1:20" ht="31.5" x14ac:dyDescent="0.25">
      <c r="A96" s="53" t="s">
        <v>542</v>
      </c>
      <c r="B96" s="53">
        <v>2016</v>
      </c>
      <c r="C96" s="53" t="s">
        <v>542</v>
      </c>
      <c r="D96" s="55" t="s">
        <v>160</v>
      </c>
      <c r="E96" s="55" t="s">
        <v>58</v>
      </c>
      <c r="F96" s="56" t="s">
        <v>167</v>
      </c>
      <c r="G96" s="63" t="s">
        <v>168</v>
      </c>
      <c r="H96" s="55" t="s">
        <v>167</v>
      </c>
      <c r="I96" s="63" t="s">
        <v>168</v>
      </c>
      <c r="J96" s="57">
        <v>12000</v>
      </c>
      <c r="K96" s="61">
        <v>42403</v>
      </c>
      <c r="L96" s="61">
        <v>42735</v>
      </c>
      <c r="M96" s="59"/>
      <c r="N96" s="59"/>
      <c r="O96" s="57"/>
      <c r="P96" s="57">
        <v>8628</v>
      </c>
      <c r="Q96" s="57">
        <v>3362</v>
      </c>
      <c r="R96" s="57">
        <f t="shared" si="1"/>
        <v>11990</v>
      </c>
      <c r="T96" s="24"/>
    </row>
    <row r="97" spans="1:20" ht="31.5" x14ac:dyDescent="0.25">
      <c r="A97" s="53" t="s">
        <v>543</v>
      </c>
      <c r="B97" s="53">
        <v>2016</v>
      </c>
      <c r="C97" s="53" t="s">
        <v>543</v>
      </c>
      <c r="D97" s="55" t="s">
        <v>160</v>
      </c>
      <c r="E97" s="55" t="s">
        <v>58</v>
      </c>
      <c r="F97" s="56" t="s">
        <v>162</v>
      </c>
      <c r="G97" s="63" t="s">
        <v>163</v>
      </c>
      <c r="H97" s="55" t="s">
        <v>162</v>
      </c>
      <c r="I97" s="63" t="s">
        <v>163</v>
      </c>
      <c r="J97" s="57">
        <v>3500</v>
      </c>
      <c r="K97" s="61">
        <v>42403</v>
      </c>
      <c r="L97" s="61">
        <v>42735</v>
      </c>
      <c r="M97" s="59"/>
      <c r="N97" s="59"/>
      <c r="O97" s="57"/>
      <c r="P97" s="57">
        <v>3305.2</v>
      </c>
      <c r="Q97" s="57">
        <v>0</v>
      </c>
      <c r="R97" s="57">
        <f t="shared" si="1"/>
        <v>3305.2</v>
      </c>
      <c r="T97" s="24"/>
    </row>
    <row r="98" spans="1:20" ht="31.5" x14ac:dyDescent="0.25">
      <c r="A98" s="53" t="s">
        <v>544</v>
      </c>
      <c r="B98" s="53">
        <v>2016</v>
      </c>
      <c r="C98" s="53" t="s">
        <v>544</v>
      </c>
      <c r="D98" s="55" t="s">
        <v>241</v>
      </c>
      <c r="E98" s="55" t="s">
        <v>58</v>
      </c>
      <c r="F98" s="56" t="s">
        <v>242</v>
      </c>
      <c r="G98" s="63" t="s">
        <v>243</v>
      </c>
      <c r="H98" s="55" t="s">
        <v>242</v>
      </c>
      <c r="I98" s="63" t="s">
        <v>243</v>
      </c>
      <c r="J98" s="57">
        <v>6000</v>
      </c>
      <c r="K98" s="61">
        <v>42403</v>
      </c>
      <c r="L98" s="61">
        <v>42735</v>
      </c>
      <c r="M98" s="59"/>
      <c r="N98" s="59"/>
      <c r="O98" s="57"/>
      <c r="P98" s="57">
        <v>3753.7200000000003</v>
      </c>
      <c r="Q98" s="57">
        <v>1704.5491803278687</v>
      </c>
      <c r="R98" s="57">
        <f t="shared" si="1"/>
        <v>5458.2691803278685</v>
      </c>
      <c r="T98" s="24"/>
    </row>
    <row r="99" spans="1:20" ht="31.5" x14ac:dyDescent="0.25">
      <c r="A99" s="53" t="s">
        <v>545</v>
      </c>
      <c r="B99" s="53">
        <v>2016</v>
      </c>
      <c r="C99" s="53" t="s">
        <v>545</v>
      </c>
      <c r="D99" s="55" t="s">
        <v>1643</v>
      </c>
      <c r="E99" s="55" t="s">
        <v>58</v>
      </c>
      <c r="F99" s="56" t="s">
        <v>18</v>
      </c>
      <c r="G99" s="63" t="s">
        <v>17</v>
      </c>
      <c r="H99" s="55" t="s">
        <v>18</v>
      </c>
      <c r="I99" s="63" t="s">
        <v>17</v>
      </c>
      <c r="J99" s="57">
        <v>16168</v>
      </c>
      <c r="K99" s="61">
        <v>42403</v>
      </c>
      <c r="L99" s="61">
        <v>42551</v>
      </c>
      <c r="M99" s="59"/>
      <c r="N99" s="59"/>
      <c r="O99" s="57"/>
      <c r="P99" s="57">
        <v>3640</v>
      </c>
      <c r="Q99" s="57">
        <v>6560</v>
      </c>
      <c r="R99" s="57">
        <f t="shared" si="1"/>
        <v>10200</v>
      </c>
      <c r="T99" s="24"/>
    </row>
    <row r="100" spans="1:20" ht="31.5" x14ac:dyDescent="0.25">
      <c r="A100" s="53" t="s">
        <v>546</v>
      </c>
      <c r="B100" s="53">
        <v>2016</v>
      </c>
      <c r="C100" s="53" t="s">
        <v>546</v>
      </c>
      <c r="D100" s="55" t="s">
        <v>547</v>
      </c>
      <c r="E100" s="55" t="s">
        <v>58</v>
      </c>
      <c r="F100" s="56" t="s">
        <v>404</v>
      </c>
      <c r="G100" s="63" t="s">
        <v>405</v>
      </c>
      <c r="H100" s="55" t="s">
        <v>404</v>
      </c>
      <c r="I100" s="63" t="s">
        <v>405</v>
      </c>
      <c r="J100" s="57">
        <v>14300</v>
      </c>
      <c r="K100" s="61">
        <v>42404</v>
      </c>
      <c r="L100" s="61">
        <v>42735</v>
      </c>
      <c r="M100" s="59"/>
      <c r="N100" s="59"/>
      <c r="O100" s="57"/>
      <c r="P100" s="57">
        <v>5391</v>
      </c>
      <c r="Q100" s="57">
        <v>7739.5</v>
      </c>
      <c r="R100" s="57">
        <f t="shared" si="1"/>
        <v>13130.5</v>
      </c>
      <c r="T100" s="24"/>
    </row>
    <row r="101" spans="1:20" ht="31.5" x14ac:dyDescent="0.25">
      <c r="A101" s="53" t="s">
        <v>548</v>
      </c>
      <c r="B101" s="53">
        <v>2016</v>
      </c>
      <c r="C101" s="53" t="s">
        <v>548</v>
      </c>
      <c r="D101" s="55" t="s">
        <v>119</v>
      </c>
      <c r="E101" s="55" t="s">
        <v>58</v>
      </c>
      <c r="F101" s="56" t="s">
        <v>120</v>
      </c>
      <c r="G101" s="63" t="s">
        <v>121</v>
      </c>
      <c r="H101" s="55" t="s">
        <v>120</v>
      </c>
      <c r="I101" s="63" t="s">
        <v>121</v>
      </c>
      <c r="J101" s="57">
        <v>3800</v>
      </c>
      <c r="K101" s="61">
        <v>42404</v>
      </c>
      <c r="L101" s="61">
        <v>42735</v>
      </c>
      <c r="M101" s="59"/>
      <c r="N101" s="59"/>
      <c r="O101" s="57"/>
      <c r="P101" s="57">
        <v>2237.02</v>
      </c>
      <c r="Q101" s="57">
        <v>748.04918032786895</v>
      </c>
      <c r="R101" s="57">
        <f t="shared" si="1"/>
        <v>2985.0691803278687</v>
      </c>
      <c r="T101" s="24"/>
    </row>
    <row r="102" spans="1:20" ht="31.5" x14ac:dyDescent="0.25">
      <c r="A102" s="53" t="s">
        <v>549</v>
      </c>
      <c r="B102" s="53">
        <v>2016</v>
      </c>
      <c r="C102" s="53" t="s">
        <v>549</v>
      </c>
      <c r="D102" s="55" t="s">
        <v>160</v>
      </c>
      <c r="E102" s="55" t="s">
        <v>58</v>
      </c>
      <c r="F102" s="56" t="s">
        <v>161</v>
      </c>
      <c r="G102" s="63" t="s">
        <v>41</v>
      </c>
      <c r="H102" s="55" t="s">
        <v>161</v>
      </c>
      <c r="I102" s="63" t="s">
        <v>41</v>
      </c>
      <c r="J102" s="57">
        <v>2221.1999999999998</v>
      </c>
      <c r="K102" s="61">
        <v>42404</v>
      </c>
      <c r="L102" s="61">
        <v>42735</v>
      </c>
      <c r="M102" s="59"/>
      <c r="N102" s="59"/>
      <c r="O102" s="57"/>
      <c r="P102" s="57">
        <v>1752.6726000000001</v>
      </c>
      <c r="Q102" s="57">
        <v>419.09016393442624</v>
      </c>
      <c r="R102" s="57">
        <f t="shared" si="1"/>
        <v>2171.7627639344264</v>
      </c>
      <c r="T102" s="24"/>
    </row>
    <row r="103" spans="1:20" ht="31.5" x14ac:dyDescent="0.25">
      <c r="A103" s="53" t="s">
        <v>550</v>
      </c>
      <c r="B103" s="53">
        <v>2016</v>
      </c>
      <c r="C103" s="53" t="s">
        <v>550</v>
      </c>
      <c r="D103" s="55" t="s">
        <v>551</v>
      </c>
      <c r="E103" s="55" t="s">
        <v>58</v>
      </c>
      <c r="F103" s="56" t="s">
        <v>282</v>
      </c>
      <c r="G103" s="63" t="s">
        <v>283</v>
      </c>
      <c r="H103" s="55" t="s">
        <v>282</v>
      </c>
      <c r="I103" s="63" t="s">
        <v>283</v>
      </c>
      <c r="J103" s="57">
        <v>10000</v>
      </c>
      <c r="K103" s="61">
        <v>42370</v>
      </c>
      <c r="L103" s="61">
        <v>42735</v>
      </c>
      <c r="M103" s="59"/>
      <c r="N103" s="59"/>
      <c r="O103" s="57"/>
      <c r="P103" s="57">
        <v>3811.6</v>
      </c>
      <c r="Q103" s="57">
        <v>1664</v>
      </c>
      <c r="R103" s="57">
        <f t="shared" si="1"/>
        <v>5475.6</v>
      </c>
      <c r="T103" s="24"/>
    </row>
    <row r="104" spans="1:20" ht="31.5" x14ac:dyDescent="0.25">
      <c r="A104" s="53" t="s">
        <v>552</v>
      </c>
      <c r="B104" s="53">
        <v>2016</v>
      </c>
      <c r="C104" s="53" t="s">
        <v>552</v>
      </c>
      <c r="D104" s="55" t="s">
        <v>301</v>
      </c>
      <c r="E104" s="55" t="s">
        <v>58</v>
      </c>
      <c r="F104" s="56" t="s">
        <v>302</v>
      </c>
      <c r="G104" s="63" t="s">
        <v>303</v>
      </c>
      <c r="H104" s="55" t="s">
        <v>302</v>
      </c>
      <c r="I104" s="63" t="s">
        <v>303</v>
      </c>
      <c r="J104" s="57">
        <v>700</v>
      </c>
      <c r="K104" s="61">
        <v>42370</v>
      </c>
      <c r="L104" s="61">
        <v>42735</v>
      </c>
      <c r="M104" s="59"/>
      <c r="N104" s="59"/>
      <c r="O104" s="57"/>
      <c r="P104" s="57">
        <v>618.33999999999992</v>
      </c>
      <c r="Q104" s="57">
        <v>14</v>
      </c>
      <c r="R104" s="57">
        <f t="shared" si="1"/>
        <v>632.33999999999992</v>
      </c>
      <c r="T104" s="24"/>
    </row>
    <row r="105" spans="1:20" ht="31.5" x14ac:dyDescent="0.25">
      <c r="A105" s="53" t="s">
        <v>553</v>
      </c>
      <c r="B105" s="53">
        <v>2016</v>
      </c>
      <c r="C105" s="53" t="s">
        <v>553</v>
      </c>
      <c r="D105" s="55" t="s">
        <v>554</v>
      </c>
      <c r="E105" s="55" t="s">
        <v>58</v>
      </c>
      <c r="F105" s="56" t="s">
        <v>398</v>
      </c>
      <c r="G105" s="63" t="s">
        <v>399</v>
      </c>
      <c r="H105" s="55" t="s">
        <v>398</v>
      </c>
      <c r="I105" s="63" t="s">
        <v>399</v>
      </c>
      <c r="J105" s="57">
        <v>3000</v>
      </c>
      <c r="K105" s="61">
        <v>42370</v>
      </c>
      <c r="L105" s="61">
        <v>42735</v>
      </c>
      <c r="M105" s="59"/>
      <c r="N105" s="59"/>
      <c r="O105" s="57"/>
      <c r="P105" s="57">
        <v>2521.35</v>
      </c>
      <c r="Q105" s="57">
        <v>203.45</v>
      </c>
      <c r="R105" s="57">
        <f t="shared" si="1"/>
        <v>2724.7999999999997</v>
      </c>
      <c r="T105" s="24"/>
    </row>
    <row r="106" spans="1:20" ht="31.5" x14ac:dyDescent="0.25">
      <c r="A106" s="53" t="s">
        <v>555</v>
      </c>
      <c r="B106" s="53">
        <v>2016</v>
      </c>
      <c r="C106" s="53" t="s">
        <v>555</v>
      </c>
      <c r="D106" s="55" t="s">
        <v>311</v>
      </c>
      <c r="E106" s="55" t="s">
        <v>58</v>
      </c>
      <c r="F106" s="56" t="s">
        <v>312</v>
      </c>
      <c r="G106" s="63" t="s">
        <v>313</v>
      </c>
      <c r="H106" s="55" t="s">
        <v>312</v>
      </c>
      <c r="I106" s="63" t="s">
        <v>313</v>
      </c>
      <c r="J106" s="57">
        <v>10528</v>
      </c>
      <c r="K106" s="61">
        <v>42370</v>
      </c>
      <c r="L106" s="61">
        <v>42735</v>
      </c>
      <c r="M106" s="59"/>
      <c r="N106" s="59"/>
      <c r="O106" s="57"/>
      <c r="P106" s="57">
        <v>6327</v>
      </c>
      <c r="Q106" s="57">
        <v>3156</v>
      </c>
      <c r="R106" s="57">
        <f t="shared" ref="R106:R147" si="2">+P106+Q106</f>
        <v>9483</v>
      </c>
      <c r="T106" s="24"/>
    </row>
    <row r="107" spans="1:20" ht="31.5" x14ac:dyDescent="0.25">
      <c r="A107" s="53" t="s">
        <v>558</v>
      </c>
      <c r="B107" s="53">
        <v>2016</v>
      </c>
      <c r="C107" s="53" t="s">
        <v>558</v>
      </c>
      <c r="D107" s="55" t="s">
        <v>559</v>
      </c>
      <c r="E107" s="55" t="s">
        <v>58</v>
      </c>
      <c r="F107" s="56" t="s">
        <v>271</v>
      </c>
      <c r="G107" s="63" t="s">
        <v>272</v>
      </c>
      <c r="H107" s="55" t="s">
        <v>271</v>
      </c>
      <c r="I107" s="63" t="s">
        <v>272</v>
      </c>
      <c r="J107" s="57">
        <v>26410</v>
      </c>
      <c r="K107" s="61">
        <v>42370</v>
      </c>
      <c r="L107" s="61">
        <v>42735</v>
      </c>
      <c r="M107" s="59"/>
      <c r="N107" s="59"/>
      <c r="O107" s="57"/>
      <c r="P107" s="57">
        <v>4470</v>
      </c>
      <c r="Q107" s="57">
        <v>11685</v>
      </c>
      <c r="R107" s="57">
        <f t="shared" si="2"/>
        <v>16155</v>
      </c>
      <c r="T107" s="24"/>
    </row>
    <row r="108" spans="1:20" ht="31.5" x14ac:dyDescent="0.25">
      <c r="A108" s="53" t="s">
        <v>560</v>
      </c>
      <c r="B108" s="53">
        <v>2016</v>
      </c>
      <c r="C108" s="53" t="s">
        <v>560</v>
      </c>
      <c r="D108" s="55" t="s">
        <v>561</v>
      </c>
      <c r="E108" s="55" t="s">
        <v>58</v>
      </c>
      <c r="F108" s="56" t="s">
        <v>181</v>
      </c>
      <c r="G108" s="63" t="s">
        <v>182</v>
      </c>
      <c r="H108" s="55" t="s">
        <v>181</v>
      </c>
      <c r="I108" s="63" t="s">
        <v>182</v>
      </c>
      <c r="J108" s="57">
        <v>38113</v>
      </c>
      <c r="K108" s="61">
        <v>42405</v>
      </c>
      <c r="L108" s="61">
        <v>42735</v>
      </c>
      <c r="M108" s="59"/>
      <c r="N108" s="59"/>
      <c r="O108" s="57"/>
      <c r="P108" s="57">
        <v>37677.495849999992</v>
      </c>
      <c r="Q108" s="57">
        <f>3064.63-2629.13</f>
        <v>435.5</v>
      </c>
      <c r="R108" s="57">
        <f t="shared" si="2"/>
        <v>38112.995849999992</v>
      </c>
      <c r="S108" s="39"/>
      <c r="T108" s="24"/>
    </row>
    <row r="109" spans="1:20" ht="31.5" x14ac:dyDescent="0.25">
      <c r="A109" s="53" t="s">
        <v>563</v>
      </c>
      <c r="B109" s="53">
        <v>2016</v>
      </c>
      <c r="C109" s="53" t="s">
        <v>563</v>
      </c>
      <c r="D109" s="55" t="s">
        <v>564</v>
      </c>
      <c r="E109" s="55" t="s">
        <v>58</v>
      </c>
      <c r="F109" s="56" t="s">
        <v>372</v>
      </c>
      <c r="G109" s="63" t="s">
        <v>373</v>
      </c>
      <c r="H109" s="55" t="s">
        <v>372</v>
      </c>
      <c r="I109" s="63" t="s">
        <v>373</v>
      </c>
      <c r="J109" s="57">
        <v>350</v>
      </c>
      <c r="K109" s="61">
        <v>42370</v>
      </c>
      <c r="L109" s="61">
        <v>42735</v>
      </c>
      <c r="M109" s="59"/>
      <c r="N109" s="59"/>
      <c r="O109" s="57"/>
      <c r="P109" s="57">
        <v>127.44</v>
      </c>
      <c r="Q109" s="57">
        <v>45.491803278688529</v>
      </c>
      <c r="R109" s="57">
        <f t="shared" si="2"/>
        <v>172.93180327868853</v>
      </c>
      <c r="T109" s="24"/>
    </row>
    <row r="110" spans="1:20" ht="31.5" x14ac:dyDescent="0.25">
      <c r="A110" s="53" t="s">
        <v>565</v>
      </c>
      <c r="B110" s="53">
        <v>2016</v>
      </c>
      <c r="C110" s="53" t="s">
        <v>565</v>
      </c>
      <c r="D110" s="55" t="s">
        <v>149</v>
      </c>
      <c r="E110" s="55" t="s">
        <v>58</v>
      </c>
      <c r="F110" s="56" t="s">
        <v>150</v>
      </c>
      <c r="G110" s="63" t="s">
        <v>151</v>
      </c>
      <c r="H110" s="55" t="s">
        <v>150</v>
      </c>
      <c r="I110" s="63" t="s">
        <v>151</v>
      </c>
      <c r="J110" s="57">
        <v>350</v>
      </c>
      <c r="K110" s="61">
        <v>42370</v>
      </c>
      <c r="L110" s="61">
        <v>42735</v>
      </c>
      <c r="M110" s="59"/>
      <c r="N110" s="59"/>
      <c r="O110" s="57"/>
      <c r="P110" s="57">
        <v>0</v>
      </c>
      <c r="Q110" s="57">
        <v>350</v>
      </c>
      <c r="R110" s="57">
        <f t="shared" si="2"/>
        <v>350</v>
      </c>
      <c r="T110" s="24"/>
    </row>
    <row r="111" spans="1:20" ht="31.5" x14ac:dyDescent="0.25">
      <c r="A111" s="53" t="s">
        <v>566</v>
      </c>
      <c r="B111" s="53">
        <v>2016</v>
      </c>
      <c r="C111" s="53" t="s">
        <v>566</v>
      </c>
      <c r="D111" s="55" t="s">
        <v>567</v>
      </c>
      <c r="E111" s="55" t="s">
        <v>58</v>
      </c>
      <c r="F111" s="56" t="s">
        <v>395</v>
      </c>
      <c r="G111" s="63" t="s">
        <v>81</v>
      </c>
      <c r="H111" s="55" t="s">
        <v>395</v>
      </c>
      <c r="I111" s="63" t="s">
        <v>81</v>
      </c>
      <c r="J111" s="57">
        <v>8230</v>
      </c>
      <c r="K111" s="61">
        <v>42370</v>
      </c>
      <c r="L111" s="61">
        <v>42735</v>
      </c>
      <c r="M111" s="59"/>
      <c r="N111" s="59"/>
      <c r="O111" s="57"/>
      <c r="P111" s="57">
        <v>7019.2573500000008</v>
      </c>
      <c r="Q111" s="57">
        <v>1296.681818181818</v>
      </c>
      <c r="R111" s="57">
        <f t="shared" si="2"/>
        <v>8315.9391681818197</v>
      </c>
      <c r="T111" s="24"/>
    </row>
    <row r="112" spans="1:20" ht="31.5" x14ac:dyDescent="0.25">
      <c r="A112" s="53" t="s">
        <v>568</v>
      </c>
      <c r="B112" s="53">
        <v>2016</v>
      </c>
      <c r="C112" s="53" t="s">
        <v>568</v>
      </c>
      <c r="D112" s="55" t="s">
        <v>569</v>
      </c>
      <c r="E112" s="55" t="s">
        <v>58</v>
      </c>
      <c r="F112" s="56" t="s">
        <v>350</v>
      </c>
      <c r="G112" s="63" t="s">
        <v>351</v>
      </c>
      <c r="H112" s="55" t="s">
        <v>350</v>
      </c>
      <c r="I112" s="63" t="s">
        <v>351</v>
      </c>
      <c r="J112" s="57">
        <v>2155</v>
      </c>
      <c r="K112" s="61">
        <v>42370</v>
      </c>
      <c r="L112" s="61">
        <v>42735</v>
      </c>
      <c r="M112" s="59"/>
      <c r="N112" s="59"/>
      <c r="O112" s="57"/>
      <c r="P112" s="57">
        <v>668.02</v>
      </c>
      <c r="Q112" s="57">
        <v>708.57</v>
      </c>
      <c r="R112" s="57">
        <f t="shared" si="2"/>
        <v>1376.5900000000001</v>
      </c>
      <c r="T112" s="24"/>
    </row>
    <row r="113" spans="1:20" ht="31.5" x14ac:dyDescent="0.25">
      <c r="A113" s="53" t="s">
        <v>570</v>
      </c>
      <c r="B113" s="53">
        <v>2016</v>
      </c>
      <c r="C113" s="53" t="s">
        <v>570</v>
      </c>
      <c r="D113" s="55" t="s">
        <v>298</v>
      </c>
      <c r="E113" s="55" t="s">
        <v>58</v>
      </c>
      <c r="F113" s="56" t="s">
        <v>299</v>
      </c>
      <c r="G113" s="63" t="s">
        <v>300</v>
      </c>
      <c r="H113" s="55" t="s">
        <v>299</v>
      </c>
      <c r="I113" s="63" t="s">
        <v>300</v>
      </c>
      <c r="J113" s="57">
        <v>38600</v>
      </c>
      <c r="K113" s="61">
        <v>42370</v>
      </c>
      <c r="L113" s="61">
        <v>42735</v>
      </c>
      <c r="M113" s="59"/>
      <c r="N113" s="59"/>
      <c r="O113" s="57"/>
      <c r="P113" s="57">
        <v>25418.98</v>
      </c>
      <c r="Q113" s="57">
        <v>8424.0123076923064</v>
      </c>
      <c r="R113" s="57">
        <f t="shared" si="2"/>
        <v>33842.992307692308</v>
      </c>
      <c r="T113" s="24"/>
    </row>
    <row r="114" spans="1:20" ht="126" x14ac:dyDescent="0.25">
      <c r="A114" s="53" t="s">
        <v>571</v>
      </c>
      <c r="B114" s="53">
        <v>2016</v>
      </c>
      <c r="C114" s="53" t="s">
        <v>571</v>
      </c>
      <c r="D114" s="55" t="s">
        <v>572</v>
      </c>
      <c r="E114" s="55" t="s">
        <v>573</v>
      </c>
      <c r="F114" s="56" t="s">
        <v>574</v>
      </c>
      <c r="G114" s="63" t="s">
        <v>575</v>
      </c>
      <c r="H114" s="55" t="s">
        <v>576</v>
      </c>
      <c r="I114" s="63" t="s">
        <v>72</v>
      </c>
      <c r="J114" s="57">
        <v>26500</v>
      </c>
      <c r="K114" s="61">
        <v>42419</v>
      </c>
      <c r="L114" s="61">
        <v>42735</v>
      </c>
      <c r="M114" s="59"/>
      <c r="N114" s="59"/>
      <c r="O114" s="57"/>
      <c r="P114" s="57">
        <v>6093.38</v>
      </c>
      <c r="Q114" s="57">
        <v>9597.2213114754104</v>
      </c>
      <c r="R114" s="57">
        <f t="shared" si="2"/>
        <v>15690.60131147541</v>
      </c>
      <c r="T114" s="24"/>
    </row>
    <row r="115" spans="1:20" ht="31.5" x14ac:dyDescent="0.25">
      <c r="A115" s="53" t="s">
        <v>579</v>
      </c>
      <c r="B115" s="53">
        <v>2016</v>
      </c>
      <c r="C115" s="53" t="s">
        <v>579</v>
      </c>
      <c r="D115" s="55" t="s">
        <v>387</v>
      </c>
      <c r="E115" s="55" t="s">
        <v>58</v>
      </c>
      <c r="F115" s="56" t="s">
        <v>388</v>
      </c>
      <c r="G115" s="63" t="s">
        <v>389</v>
      </c>
      <c r="H115" s="55" t="s">
        <v>388</v>
      </c>
      <c r="I115" s="63" t="s">
        <v>389</v>
      </c>
      <c r="J115" s="57">
        <v>25000</v>
      </c>
      <c r="K115" s="61">
        <v>42370</v>
      </c>
      <c r="L115" s="61">
        <v>42735</v>
      </c>
      <c r="M115" s="59"/>
      <c r="N115" s="59"/>
      <c r="O115" s="57"/>
      <c r="P115" s="57">
        <v>18450</v>
      </c>
      <c r="Q115" s="57">
        <v>0</v>
      </c>
      <c r="R115" s="57">
        <f t="shared" si="2"/>
        <v>18450</v>
      </c>
      <c r="T115" s="24"/>
    </row>
    <row r="116" spans="1:20" ht="78.75" x14ac:dyDescent="0.25">
      <c r="A116" s="53" t="s">
        <v>580</v>
      </c>
      <c r="B116" s="53">
        <v>2016</v>
      </c>
      <c r="C116" s="53" t="s">
        <v>580</v>
      </c>
      <c r="D116" s="55" t="s">
        <v>581</v>
      </c>
      <c r="E116" s="55" t="s">
        <v>573</v>
      </c>
      <c r="F116" s="56" t="s">
        <v>582</v>
      </c>
      <c r="G116" s="63" t="s">
        <v>352</v>
      </c>
      <c r="H116" s="55" t="s">
        <v>583</v>
      </c>
      <c r="I116" s="63" t="s">
        <v>353</v>
      </c>
      <c r="J116" s="57">
        <v>180000</v>
      </c>
      <c r="K116" s="61">
        <v>42426</v>
      </c>
      <c r="L116" s="61">
        <v>42735</v>
      </c>
      <c r="M116" s="59"/>
      <c r="N116" s="59"/>
      <c r="O116" s="57"/>
      <c r="P116" s="57">
        <v>116797.87599999999</v>
      </c>
      <c r="Q116" s="57">
        <v>49529.499999999993</v>
      </c>
      <c r="R116" s="57">
        <f t="shared" si="2"/>
        <v>166327.37599999999</v>
      </c>
      <c r="T116" s="24"/>
    </row>
    <row r="117" spans="1:20" ht="31.5" x14ac:dyDescent="0.25">
      <c r="A117" s="53" t="s">
        <v>584</v>
      </c>
      <c r="B117" s="53">
        <v>2016</v>
      </c>
      <c r="C117" s="53" t="s">
        <v>584</v>
      </c>
      <c r="D117" s="55" t="s">
        <v>585</v>
      </c>
      <c r="E117" s="55" t="s">
        <v>58</v>
      </c>
      <c r="F117" s="56" t="s">
        <v>586</v>
      </c>
      <c r="G117" s="63" t="s">
        <v>587</v>
      </c>
      <c r="H117" s="55" t="s">
        <v>586</v>
      </c>
      <c r="I117" s="63" t="s">
        <v>587</v>
      </c>
      <c r="J117" s="57">
        <v>2850</v>
      </c>
      <c r="K117" s="61">
        <v>42429</v>
      </c>
      <c r="L117" s="61">
        <v>42735</v>
      </c>
      <c r="M117" s="59"/>
      <c r="N117" s="59"/>
      <c r="O117" s="57"/>
      <c r="P117" s="57">
        <v>2044</v>
      </c>
      <c r="Q117" s="57">
        <v>252</v>
      </c>
      <c r="R117" s="57">
        <f t="shared" si="2"/>
        <v>2296</v>
      </c>
      <c r="T117" s="24"/>
    </row>
    <row r="118" spans="1:20" ht="31.5" x14ac:dyDescent="0.25">
      <c r="A118" s="53" t="s">
        <v>588</v>
      </c>
      <c r="B118" s="53">
        <v>2016</v>
      </c>
      <c r="C118" s="53" t="s">
        <v>588</v>
      </c>
      <c r="D118" s="55" t="s">
        <v>323</v>
      </c>
      <c r="E118" s="55" t="s">
        <v>58</v>
      </c>
      <c r="F118" s="56" t="s">
        <v>324</v>
      </c>
      <c r="G118" s="63" t="s">
        <v>325</v>
      </c>
      <c r="H118" s="55" t="s">
        <v>324</v>
      </c>
      <c r="I118" s="63" t="s">
        <v>325</v>
      </c>
      <c r="J118" s="57">
        <v>200</v>
      </c>
      <c r="K118" s="61">
        <v>42370</v>
      </c>
      <c r="L118" s="61">
        <v>42735</v>
      </c>
      <c r="M118" s="59"/>
      <c r="N118" s="59"/>
      <c r="O118" s="57"/>
      <c r="P118" s="57">
        <v>65.489999999999995</v>
      </c>
      <c r="Q118" s="57">
        <v>47.35</v>
      </c>
      <c r="R118" s="57">
        <f t="shared" si="2"/>
        <v>112.84</v>
      </c>
      <c r="T118" s="24"/>
    </row>
    <row r="119" spans="1:20" ht="31.5" x14ac:dyDescent="0.25">
      <c r="A119" s="53" t="s">
        <v>589</v>
      </c>
      <c r="B119" s="53">
        <v>2016</v>
      </c>
      <c r="C119" s="53" t="s">
        <v>589</v>
      </c>
      <c r="D119" s="55" t="s">
        <v>128</v>
      </c>
      <c r="E119" s="55" t="s">
        <v>58</v>
      </c>
      <c r="F119" s="56" t="s">
        <v>365</v>
      </c>
      <c r="G119" s="63" t="s">
        <v>366</v>
      </c>
      <c r="H119" s="55" t="s">
        <v>365</v>
      </c>
      <c r="I119" s="63" t="s">
        <v>366</v>
      </c>
      <c r="J119" s="57">
        <v>5000</v>
      </c>
      <c r="K119" s="61">
        <v>42430</v>
      </c>
      <c r="L119" s="61">
        <v>42735</v>
      </c>
      <c r="M119" s="59"/>
      <c r="N119" s="59"/>
      <c r="O119" s="57"/>
      <c r="P119" s="57">
        <v>2849</v>
      </c>
      <c r="Q119" s="57">
        <v>1246.049180327869</v>
      </c>
      <c r="R119" s="57">
        <f t="shared" si="2"/>
        <v>4095.0491803278692</v>
      </c>
      <c r="T119" s="24"/>
    </row>
    <row r="120" spans="1:20" ht="31.5" x14ac:dyDescent="0.25">
      <c r="A120" s="53" t="s">
        <v>590</v>
      </c>
      <c r="B120" s="53">
        <v>2016</v>
      </c>
      <c r="C120" s="53" t="s">
        <v>590</v>
      </c>
      <c r="D120" s="55" t="s">
        <v>230</v>
      </c>
      <c r="E120" s="55" t="s">
        <v>58</v>
      </c>
      <c r="F120" s="56" t="s">
        <v>536</v>
      </c>
      <c r="G120" s="63" t="s">
        <v>537</v>
      </c>
      <c r="H120" s="55" t="s">
        <v>536</v>
      </c>
      <c r="I120" s="63" t="s">
        <v>537</v>
      </c>
      <c r="J120" s="57">
        <v>300</v>
      </c>
      <c r="K120" s="61">
        <v>42432</v>
      </c>
      <c r="L120" s="61">
        <v>42735</v>
      </c>
      <c r="M120" s="59"/>
      <c r="N120" s="59"/>
      <c r="O120" s="57"/>
      <c r="P120" s="57">
        <v>182.23</v>
      </c>
      <c r="Q120" s="57">
        <v>9</v>
      </c>
      <c r="R120" s="57">
        <f t="shared" si="2"/>
        <v>191.23</v>
      </c>
      <c r="T120" s="24"/>
    </row>
    <row r="121" spans="1:20" ht="31.5" x14ac:dyDescent="0.25">
      <c r="A121" s="53" t="s">
        <v>591</v>
      </c>
      <c r="B121" s="53">
        <v>2016</v>
      </c>
      <c r="C121" s="53" t="s">
        <v>591</v>
      </c>
      <c r="D121" s="55" t="s">
        <v>592</v>
      </c>
      <c r="E121" s="55" t="s">
        <v>58</v>
      </c>
      <c r="F121" s="56" t="s">
        <v>593</v>
      </c>
      <c r="G121" s="63" t="s">
        <v>594</v>
      </c>
      <c r="H121" s="55" t="s">
        <v>593</v>
      </c>
      <c r="I121" s="63" t="s">
        <v>594</v>
      </c>
      <c r="J121" s="57">
        <v>4410</v>
      </c>
      <c r="K121" s="61">
        <v>42436</v>
      </c>
      <c r="L121" s="61">
        <v>42735</v>
      </c>
      <c r="M121" s="59"/>
      <c r="N121" s="59"/>
      <c r="O121" s="57"/>
      <c r="P121" s="57">
        <v>1856.69</v>
      </c>
      <c r="Q121" s="57">
        <v>0</v>
      </c>
      <c r="R121" s="57">
        <f t="shared" si="2"/>
        <v>1856.69</v>
      </c>
      <c r="T121" s="24"/>
    </row>
    <row r="122" spans="1:20" ht="31.5" x14ac:dyDescent="0.25">
      <c r="A122" s="53" t="s">
        <v>597</v>
      </c>
      <c r="B122" s="53">
        <v>2016</v>
      </c>
      <c r="C122" s="53" t="s">
        <v>597</v>
      </c>
      <c r="D122" s="55" t="s">
        <v>273</v>
      </c>
      <c r="E122" s="55" t="s">
        <v>58</v>
      </c>
      <c r="F122" s="56" t="s">
        <v>274</v>
      </c>
      <c r="G122" s="63" t="s">
        <v>275</v>
      </c>
      <c r="H122" s="55" t="s">
        <v>274</v>
      </c>
      <c r="I122" s="63" t="s">
        <v>275</v>
      </c>
      <c r="J122" s="57">
        <v>2500</v>
      </c>
      <c r="K122" s="61">
        <v>42370</v>
      </c>
      <c r="L122" s="61">
        <v>42735</v>
      </c>
      <c r="M122" s="59"/>
      <c r="N122" s="59"/>
      <c r="O122" s="57"/>
      <c r="P122" s="57">
        <v>1296.06</v>
      </c>
      <c r="Q122" s="57">
        <v>158.5</v>
      </c>
      <c r="R122" s="57">
        <f t="shared" si="2"/>
        <v>1454.56</v>
      </c>
      <c r="T122" s="24"/>
    </row>
    <row r="123" spans="1:20" ht="31.5" x14ac:dyDescent="0.25">
      <c r="A123" s="53" t="s">
        <v>598</v>
      </c>
      <c r="B123" s="53">
        <v>2016</v>
      </c>
      <c r="C123" s="53" t="s">
        <v>598</v>
      </c>
      <c r="D123" s="55" t="s">
        <v>290</v>
      </c>
      <c r="E123" s="55" t="s">
        <v>58</v>
      </c>
      <c r="F123" s="56" t="s">
        <v>291</v>
      </c>
      <c r="G123" s="63" t="s">
        <v>292</v>
      </c>
      <c r="H123" s="55" t="s">
        <v>291</v>
      </c>
      <c r="I123" s="63" t="s">
        <v>292</v>
      </c>
      <c r="J123" s="57">
        <v>1500</v>
      </c>
      <c r="K123" s="61">
        <v>42370</v>
      </c>
      <c r="L123" s="61">
        <v>42735</v>
      </c>
      <c r="M123" s="59"/>
      <c r="N123" s="59"/>
      <c r="O123" s="57"/>
      <c r="P123" s="57">
        <v>539.04</v>
      </c>
      <c r="Q123" s="57">
        <v>66.721311475409848</v>
      </c>
      <c r="R123" s="57">
        <f t="shared" si="2"/>
        <v>605.7613114754098</v>
      </c>
      <c r="T123" s="24"/>
    </row>
    <row r="124" spans="1:20" ht="31.5" x14ac:dyDescent="0.25">
      <c r="A124" s="53" t="s">
        <v>602</v>
      </c>
      <c r="B124" s="53">
        <v>2016</v>
      </c>
      <c r="C124" s="53" t="s">
        <v>602</v>
      </c>
      <c r="D124" s="55" t="s">
        <v>603</v>
      </c>
      <c r="E124" s="55" t="s">
        <v>58</v>
      </c>
      <c r="F124" s="56" t="s">
        <v>359</v>
      </c>
      <c r="G124" s="63" t="s">
        <v>360</v>
      </c>
      <c r="H124" s="55" t="s">
        <v>359</v>
      </c>
      <c r="I124" s="63" t="s">
        <v>360</v>
      </c>
      <c r="J124" s="57">
        <v>13660</v>
      </c>
      <c r="K124" s="61">
        <v>42430</v>
      </c>
      <c r="L124" s="61">
        <v>42735</v>
      </c>
      <c r="M124" s="59"/>
      <c r="N124" s="59"/>
      <c r="O124" s="57"/>
      <c r="P124" s="57">
        <v>10634.25</v>
      </c>
      <c r="Q124" s="57">
        <v>1500</v>
      </c>
      <c r="R124" s="57">
        <f t="shared" si="2"/>
        <v>12134.25</v>
      </c>
      <c r="T124" s="24"/>
    </row>
    <row r="125" spans="1:20" ht="31.5" x14ac:dyDescent="0.25">
      <c r="A125" s="53" t="s">
        <v>606</v>
      </c>
      <c r="B125" s="53">
        <v>2016</v>
      </c>
      <c r="C125" s="53" t="s">
        <v>606</v>
      </c>
      <c r="D125" s="55" t="s">
        <v>255</v>
      </c>
      <c r="E125" s="55" t="s">
        <v>58</v>
      </c>
      <c r="F125" s="56" t="s">
        <v>256</v>
      </c>
      <c r="G125" s="63" t="s">
        <v>257</v>
      </c>
      <c r="H125" s="55" t="s">
        <v>256</v>
      </c>
      <c r="I125" s="63" t="s">
        <v>257</v>
      </c>
      <c r="J125" s="57">
        <v>2320</v>
      </c>
      <c r="K125" s="61">
        <v>42430</v>
      </c>
      <c r="L125" s="61">
        <v>42735</v>
      </c>
      <c r="M125" s="59"/>
      <c r="N125" s="59"/>
      <c r="O125" s="57"/>
      <c r="P125" s="57">
        <v>1664</v>
      </c>
      <c r="Q125" s="57">
        <f>1040-384</f>
        <v>656</v>
      </c>
      <c r="R125" s="57">
        <f t="shared" si="2"/>
        <v>2320</v>
      </c>
      <c r="T125" s="24"/>
    </row>
    <row r="126" spans="1:20" ht="31.5" x14ac:dyDescent="0.25">
      <c r="A126" s="53" t="s">
        <v>608</v>
      </c>
      <c r="B126" s="53">
        <v>2016</v>
      </c>
      <c r="C126" s="53" t="s">
        <v>608</v>
      </c>
      <c r="D126" s="55" t="s">
        <v>144</v>
      </c>
      <c r="E126" s="55" t="s">
        <v>58</v>
      </c>
      <c r="F126" s="56" t="s">
        <v>145</v>
      </c>
      <c r="G126" s="63" t="s">
        <v>146</v>
      </c>
      <c r="H126" s="55" t="s">
        <v>145</v>
      </c>
      <c r="I126" s="63" t="s">
        <v>146</v>
      </c>
      <c r="J126" s="57">
        <v>2733</v>
      </c>
      <c r="K126" s="61">
        <v>42447</v>
      </c>
      <c r="L126" s="61">
        <v>42735</v>
      </c>
      <c r="M126" s="59"/>
      <c r="N126" s="59"/>
      <c r="O126" s="57"/>
      <c r="P126" s="57">
        <v>919.86065573770497</v>
      </c>
      <c r="Q126" s="57">
        <v>1115.3770491803277</v>
      </c>
      <c r="R126" s="57">
        <f t="shared" si="2"/>
        <v>2035.2377049180327</v>
      </c>
      <c r="T126" s="24"/>
    </row>
    <row r="127" spans="1:20" ht="94.5" x14ac:dyDescent="0.25">
      <c r="A127" s="53" t="s">
        <v>609</v>
      </c>
      <c r="B127" s="53">
        <v>2016</v>
      </c>
      <c r="C127" s="53" t="s">
        <v>609</v>
      </c>
      <c r="D127" s="55" t="s">
        <v>599</v>
      </c>
      <c r="E127" s="55" t="s">
        <v>573</v>
      </c>
      <c r="F127" s="56" t="s">
        <v>600</v>
      </c>
      <c r="G127" s="63" t="s">
        <v>601</v>
      </c>
      <c r="H127" s="55" t="s">
        <v>610</v>
      </c>
      <c r="I127" s="63" t="s">
        <v>611</v>
      </c>
      <c r="J127" s="57">
        <v>205000</v>
      </c>
      <c r="K127" s="61">
        <v>42450</v>
      </c>
      <c r="L127" s="61">
        <v>42735</v>
      </c>
      <c r="M127" s="59"/>
      <c r="N127" s="59"/>
      <c r="O127" s="57"/>
      <c r="P127" s="57">
        <v>23694.079999999998</v>
      </c>
      <c r="Q127" s="57">
        <v>35064.479999999996</v>
      </c>
      <c r="R127" s="57">
        <f t="shared" si="2"/>
        <v>58758.559999999998</v>
      </c>
      <c r="T127" s="24"/>
    </row>
    <row r="128" spans="1:20" ht="31.5" x14ac:dyDescent="0.25">
      <c r="A128" s="53" t="s">
        <v>612</v>
      </c>
      <c r="B128" s="53">
        <v>2016</v>
      </c>
      <c r="C128" s="53" t="s">
        <v>612</v>
      </c>
      <c r="D128" s="55" t="s">
        <v>295</v>
      </c>
      <c r="E128" s="55" t="s">
        <v>58</v>
      </c>
      <c r="F128" s="56" t="s">
        <v>475</v>
      </c>
      <c r="G128" s="63" t="s">
        <v>476</v>
      </c>
      <c r="H128" s="55" t="s">
        <v>475</v>
      </c>
      <c r="I128" s="63" t="s">
        <v>476</v>
      </c>
      <c r="J128" s="57">
        <v>5000</v>
      </c>
      <c r="K128" s="61">
        <v>42444</v>
      </c>
      <c r="L128" s="61">
        <v>42735</v>
      </c>
      <c r="M128" s="59"/>
      <c r="N128" s="59"/>
      <c r="O128" s="57"/>
      <c r="P128" s="57">
        <v>2019.78</v>
      </c>
      <c r="Q128" s="57">
        <v>64.344262295081975</v>
      </c>
      <c r="R128" s="57">
        <f t="shared" si="2"/>
        <v>2084.1242622950817</v>
      </c>
      <c r="T128" s="24"/>
    </row>
    <row r="129" spans="1:20" ht="94.5" x14ac:dyDescent="0.25">
      <c r="A129" s="53" t="s">
        <v>615</v>
      </c>
      <c r="B129" s="53">
        <v>2016</v>
      </c>
      <c r="C129" s="53" t="s">
        <v>615</v>
      </c>
      <c r="D129" s="55" t="s">
        <v>616</v>
      </c>
      <c r="E129" s="55" t="s">
        <v>50</v>
      </c>
      <c r="F129" s="56" t="s">
        <v>617</v>
      </c>
      <c r="G129" s="63" t="s">
        <v>618</v>
      </c>
      <c r="H129" s="55" t="s">
        <v>619</v>
      </c>
      <c r="I129" s="63" t="s">
        <v>360</v>
      </c>
      <c r="J129" s="57">
        <v>23335</v>
      </c>
      <c r="K129" s="61">
        <v>42452</v>
      </c>
      <c r="L129" s="61">
        <v>42674</v>
      </c>
      <c r="M129" s="59"/>
      <c r="N129" s="59"/>
      <c r="O129" s="57"/>
      <c r="P129" s="57">
        <v>0</v>
      </c>
      <c r="Q129" s="57">
        <v>22376.311475409835</v>
      </c>
      <c r="R129" s="57">
        <f t="shared" si="2"/>
        <v>22376.311475409835</v>
      </c>
      <c r="T129" s="24"/>
    </row>
    <row r="130" spans="1:20" ht="31.5" x14ac:dyDescent="0.25">
      <c r="A130" s="53" t="s">
        <v>623</v>
      </c>
      <c r="B130" s="53">
        <v>2016</v>
      </c>
      <c r="C130" s="53" t="s">
        <v>623</v>
      </c>
      <c r="D130" s="55" t="s">
        <v>624</v>
      </c>
      <c r="E130" s="55" t="s">
        <v>44</v>
      </c>
      <c r="F130" s="56" t="s">
        <v>459</v>
      </c>
      <c r="G130" s="63" t="s">
        <v>125</v>
      </c>
      <c r="H130" s="55" t="s">
        <v>459</v>
      </c>
      <c r="I130" s="63" t="s">
        <v>125</v>
      </c>
      <c r="J130" s="57">
        <v>1301</v>
      </c>
      <c r="K130" s="61">
        <v>42460</v>
      </c>
      <c r="L130" s="61">
        <v>42735</v>
      </c>
      <c r="M130" s="59"/>
      <c r="N130" s="59"/>
      <c r="O130" s="57"/>
      <c r="P130" s="57">
        <v>802.76229508196718</v>
      </c>
      <c r="Q130" s="57">
        <v>497.84</v>
      </c>
      <c r="R130" s="57">
        <f t="shared" si="2"/>
        <v>1300.6022950819672</v>
      </c>
      <c r="T130" s="24"/>
    </row>
    <row r="131" spans="1:20" ht="31.5" x14ac:dyDescent="0.25">
      <c r="A131" s="53" t="s">
        <v>625</v>
      </c>
      <c r="B131" s="53">
        <v>2016</v>
      </c>
      <c r="C131" s="53" t="s">
        <v>625</v>
      </c>
      <c r="D131" s="55" t="s">
        <v>626</v>
      </c>
      <c r="E131" s="55" t="s">
        <v>58</v>
      </c>
      <c r="F131" s="56" t="s">
        <v>359</v>
      </c>
      <c r="G131" s="63" t="s">
        <v>360</v>
      </c>
      <c r="H131" s="55" t="s">
        <v>359</v>
      </c>
      <c r="I131" s="63" t="s">
        <v>360</v>
      </c>
      <c r="J131" s="57">
        <v>23750</v>
      </c>
      <c r="K131" s="61">
        <v>42464</v>
      </c>
      <c r="L131" s="61">
        <v>42551</v>
      </c>
      <c r="M131" s="59"/>
      <c r="N131" s="59"/>
      <c r="O131" s="57"/>
      <c r="P131" s="57">
        <v>0</v>
      </c>
      <c r="Q131" s="57">
        <v>23313.450819672133</v>
      </c>
      <c r="R131" s="57">
        <f t="shared" si="2"/>
        <v>23313.450819672133</v>
      </c>
      <c r="T131" s="24"/>
    </row>
    <row r="132" spans="1:20" ht="63" x14ac:dyDescent="0.25">
      <c r="A132" s="53" t="s">
        <v>629</v>
      </c>
      <c r="B132" s="53">
        <v>2016</v>
      </c>
      <c r="C132" s="53" t="s">
        <v>629</v>
      </c>
      <c r="D132" s="55" t="s">
        <v>630</v>
      </c>
      <c r="E132" s="55" t="s">
        <v>77</v>
      </c>
      <c r="F132" s="56" t="s">
        <v>631</v>
      </c>
      <c r="G132" s="63" t="s">
        <v>632</v>
      </c>
      <c r="H132" s="55" t="s">
        <v>633</v>
      </c>
      <c r="I132" s="63" t="s">
        <v>35</v>
      </c>
      <c r="J132" s="57">
        <v>670930</v>
      </c>
      <c r="K132" s="61">
        <v>42472</v>
      </c>
      <c r="L132" s="61">
        <v>43373</v>
      </c>
      <c r="M132" s="59"/>
      <c r="N132" s="59"/>
      <c r="O132" s="57"/>
      <c r="P132" s="57">
        <v>0</v>
      </c>
      <c r="Q132" s="57">
        <v>321564.19363181805</v>
      </c>
      <c r="R132" s="57">
        <f t="shared" si="2"/>
        <v>321564.19363181805</v>
      </c>
      <c r="T132" s="24"/>
    </row>
    <row r="133" spans="1:20" ht="63" x14ac:dyDescent="0.25">
      <c r="A133" s="53">
        <v>6660179992</v>
      </c>
      <c r="B133" s="53">
        <v>2016</v>
      </c>
      <c r="C133" s="53">
        <v>6660179992</v>
      </c>
      <c r="D133" s="55" t="s">
        <v>634</v>
      </c>
      <c r="E133" s="55" t="s">
        <v>77</v>
      </c>
      <c r="F133" s="56" t="s">
        <v>635</v>
      </c>
      <c r="G133" s="63" t="s">
        <v>36</v>
      </c>
      <c r="H133" s="55" t="s">
        <v>636</v>
      </c>
      <c r="I133" s="63" t="s">
        <v>637</v>
      </c>
      <c r="J133" s="57">
        <v>417072</v>
      </c>
      <c r="K133" s="61">
        <v>42472</v>
      </c>
      <c r="L133" s="61">
        <v>43373</v>
      </c>
      <c r="M133" s="59"/>
      <c r="N133" s="59"/>
      <c r="O133" s="57"/>
      <c r="P133" s="57">
        <v>0</v>
      </c>
      <c r="Q133" s="57">
        <v>183098.17985909095</v>
      </c>
      <c r="R133" s="57">
        <f t="shared" si="2"/>
        <v>183098.17985909095</v>
      </c>
      <c r="T133" s="24"/>
    </row>
    <row r="134" spans="1:20" ht="63" x14ac:dyDescent="0.25">
      <c r="A134" s="53" t="s">
        <v>638</v>
      </c>
      <c r="B134" s="53">
        <v>2016</v>
      </c>
      <c r="C134" s="53" t="s">
        <v>638</v>
      </c>
      <c r="D134" s="55" t="s">
        <v>639</v>
      </c>
      <c r="E134" s="55" t="s">
        <v>77</v>
      </c>
      <c r="F134" s="56" t="s">
        <v>640</v>
      </c>
      <c r="G134" s="63" t="s">
        <v>641</v>
      </c>
      <c r="H134" s="55" t="s">
        <v>642</v>
      </c>
      <c r="I134" s="63" t="s">
        <v>13</v>
      </c>
      <c r="J134" s="57">
        <v>39120</v>
      </c>
      <c r="K134" s="61">
        <v>42472</v>
      </c>
      <c r="L134" s="61">
        <v>43373</v>
      </c>
      <c r="M134" s="59"/>
      <c r="N134" s="59"/>
      <c r="O134" s="57"/>
      <c r="P134" s="57">
        <v>0</v>
      </c>
      <c r="Q134" s="57">
        <v>22041.928159090905</v>
      </c>
      <c r="R134" s="57">
        <f t="shared" si="2"/>
        <v>22041.928159090905</v>
      </c>
      <c r="T134" s="24"/>
    </row>
    <row r="135" spans="1:20" ht="47.25" x14ac:dyDescent="0.25">
      <c r="A135" s="53" t="s">
        <v>643</v>
      </c>
      <c r="B135" s="53">
        <v>2016</v>
      </c>
      <c r="C135" s="53" t="s">
        <v>643</v>
      </c>
      <c r="D135" s="55" t="s">
        <v>644</v>
      </c>
      <c r="E135" s="55" t="s">
        <v>77</v>
      </c>
      <c r="F135" s="56" t="s">
        <v>645</v>
      </c>
      <c r="G135" s="63" t="s">
        <v>646</v>
      </c>
      <c r="H135" s="55" t="s">
        <v>647</v>
      </c>
      <c r="I135" s="63" t="s">
        <v>375</v>
      </c>
      <c r="J135" s="57">
        <v>2150000</v>
      </c>
      <c r="K135" s="61">
        <v>42106</v>
      </c>
      <c r="L135" s="61">
        <v>45169</v>
      </c>
      <c r="M135" s="59"/>
      <c r="N135" s="59"/>
      <c r="O135" s="57"/>
      <c r="P135" s="57">
        <v>6635.9634500000011</v>
      </c>
      <c r="Q135" s="57">
        <v>255237.8690327869</v>
      </c>
      <c r="R135" s="57">
        <f t="shared" si="2"/>
        <v>261873.83248278691</v>
      </c>
      <c r="T135" s="24"/>
    </row>
    <row r="136" spans="1:20" ht="31.5" x14ac:dyDescent="0.25">
      <c r="A136" s="53" t="s">
        <v>648</v>
      </c>
      <c r="B136" s="53">
        <v>2016</v>
      </c>
      <c r="C136" s="53" t="s">
        <v>648</v>
      </c>
      <c r="D136" s="55" t="s">
        <v>649</v>
      </c>
      <c r="E136" s="55" t="s">
        <v>58</v>
      </c>
      <c r="F136" s="56" t="s">
        <v>650</v>
      </c>
      <c r="G136" s="63" t="s">
        <v>389</v>
      </c>
      <c r="H136" s="55" t="s">
        <v>650</v>
      </c>
      <c r="I136" s="63" t="s">
        <v>389</v>
      </c>
      <c r="J136" s="57">
        <v>32210</v>
      </c>
      <c r="K136" s="61">
        <v>42472</v>
      </c>
      <c r="L136" s="61">
        <v>42735</v>
      </c>
      <c r="M136" s="59"/>
      <c r="N136" s="59"/>
      <c r="O136" s="57"/>
      <c r="P136" s="57">
        <v>25625.66</v>
      </c>
      <c r="Q136" s="57">
        <v>6580</v>
      </c>
      <c r="R136" s="57">
        <f t="shared" si="2"/>
        <v>32205.66</v>
      </c>
      <c r="T136" s="24"/>
    </row>
    <row r="137" spans="1:20" ht="47.25" x14ac:dyDescent="0.25">
      <c r="A137" s="53" t="s">
        <v>651</v>
      </c>
      <c r="B137" s="53">
        <v>2016</v>
      </c>
      <c r="C137" s="53" t="s">
        <v>651</v>
      </c>
      <c r="D137" s="55" t="s">
        <v>652</v>
      </c>
      <c r="E137" s="55" t="s">
        <v>55</v>
      </c>
      <c r="F137" s="56" t="s">
        <v>181</v>
      </c>
      <c r="G137" s="63" t="s">
        <v>182</v>
      </c>
      <c r="H137" s="55" t="s">
        <v>181</v>
      </c>
      <c r="I137" s="63" t="s">
        <v>182</v>
      </c>
      <c r="J137" s="57">
        <v>35000</v>
      </c>
      <c r="K137" s="61">
        <v>42370</v>
      </c>
      <c r="L137" s="61">
        <v>42735</v>
      </c>
      <c r="M137" s="59"/>
      <c r="N137" s="59"/>
      <c r="O137" s="57"/>
      <c r="P137" s="57">
        <v>14411.37105</v>
      </c>
      <c r="Q137" s="57">
        <v>3823.0819672131151</v>
      </c>
      <c r="R137" s="57">
        <f t="shared" si="2"/>
        <v>18234.453017213116</v>
      </c>
      <c r="T137" s="24"/>
    </row>
    <row r="138" spans="1:20" ht="31.5" x14ac:dyDescent="0.25">
      <c r="A138" s="53" t="s">
        <v>653</v>
      </c>
      <c r="B138" s="53">
        <v>2016</v>
      </c>
      <c r="C138" s="53" t="s">
        <v>653</v>
      </c>
      <c r="D138" s="55" t="s">
        <v>654</v>
      </c>
      <c r="E138" s="55" t="s">
        <v>55</v>
      </c>
      <c r="F138" s="56" t="s">
        <v>322</v>
      </c>
      <c r="G138" s="63" t="s">
        <v>186</v>
      </c>
      <c r="H138" s="55" t="s">
        <v>322</v>
      </c>
      <c r="I138" s="63" t="s">
        <v>186</v>
      </c>
      <c r="J138" s="57">
        <v>17863.560000000001</v>
      </c>
      <c r="K138" s="61">
        <v>42370</v>
      </c>
      <c r="L138" s="61">
        <v>42735</v>
      </c>
      <c r="M138" s="59"/>
      <c r="N138" s="59"/>
      <c r="O138" s="57"/>
      <c r="P138" s="57">
        <v>13053.007000000005</v>
      </c>
      <c r="Q138" s="57">
        <v>4801.5470516393434</v>
      </c>
      <c r="R138" s="57">
        <f t="shared" si="2"/>
        <v>17854.554051639348</v>
      </c>
      <c r="T138" s="24"/>
    </row>
    <row r="139" spans="1:20" ht="47.25" x14ac:dyDescent="0.25">
      <c r="A139" s="53">
        <v>6661846939</v>
      </c>
      <c r="B139" s="53">
        <v>2016</v>
      </c>
      <c r="C139" s="53">
        <v>6661846939</v>
      </c>
      <c r="D139" s="55" t="s">
        <v>652</v>
      </c>
      <c r="E139" s="55" t="s">
        <v>55</v>
      </c>
      <c r="F139" s="56" t="s">
        <v>181</v>
      </c>
      <c r="G139" s="63" t="s">
        <v>182</v>
      </c>
      <c r="H139" s="55" t="s">
        <v>181</v>
      </c>
      <c r="I139" s="63" t="s">
        <v>182</v>
      </c>
      <c r="J139" s="57">
        <v>50000</v>
      </c>
      <c r="K139" s="61">
        <v>42370</v>
      </c>
      <c r="L139" s="61">
        <v>42735</v>
      </c>
      <c r="M139" s="59"/>
      <c r="N139" s="59"/>
      <c r="O139" s="57"/>
      <c r="P139" s="57">
        <v>46703.140849999989</v>
      </c>
      <c r="Q139" s="57">
        <v>4279.622950819672</v>
      </c>
      <c r="R139" s="57">
        <f t="shared" si="2"/>
        <v>50982.763800819659</v>
      </c>
      <c r="T139" s="24"/>
    </row>
    <row r="140" spans="1:20" ht="37.5" customHeight="1" x14ac:dyDescent="0.25">
      <c r="A140" s="53" t="s">
        <v>656</v>
      </c>
      <c r="B140" s="53">
        <v>2016</v>
      </c>
      <c r="C140" s="53" t="s">
        <v>656</v>
      </c>
      <c r="D140" s="55" t="s">
        <v>657</v>
      </c>
      <c r="E140" s="55" t="s">
        <v>50</v>
      </c>
      <c r="F140" s="56" t="s">
        <v>658</v>
      </c>
      <c r="G140" s="63" t="s">
        <v>659</v>
      </c>
      <c r="H140" s="55" t="s">
        <v>660</v>
      </c>
      <c r="I140" s="63" t="s">
        <v>661</v>
      </c>
      <c r="J140" s="57">
        <f>529715+72776.88</f>
        <v>602491.88</v>
      </c>
      <c r="K140" s="61">
        <v>42475</v>
      </c>
      <c r="L140" s="61">
        <v>42735</v>
      </c>
      <c r="M140" s="59"/>
      <c r="N140" s="59"/>
      <c r="O140" s="57"/>
      <c r="P140" s="57">
        <v>53036.81</v>
      </c>
      <c r="Q140" s="57">
        <v>520478.28</v>
      </c>
      <c r="R140" s="57">
        <f t="shared" si="2"/>
        <v>573515.09000000008</v>
      </c>
      <c r="T140" s="24"/>
    </row>
    <row r="141" spans="1:20" ht="31.5" x14ac:dyDescent="0.25">
      <c r="A141" s="53" t="s">
        <v>664</v>
      </c>
      <c r="B141" s="53">
        <v>2016</v>
      </c>
      <c r="C141" s="53" t="s">
        <v>664</v>
      </c>
      <c r="D141" s="55" t="s">
        <v>171</v>
      </c>
      <c r="E141" s="55" t="s">
        <v>58</v>
      </c>
      <c r="F141" s="56" t="s">
        <v>665</v>
      </c>
      <c r="G141" s="63" t="s">
        <v>172</v>
      </c>
      <c r="H141" s="55" t="s">
        <v>665</v>
      </c>
      <c r="I141" s="63" t="s">
        <v>172</v>
      </c>
      <c r="J141" s="57">
        <v>300</v>
      </c>
      <c r="K141" s="61">
        <v>42486</v>
      </c>
      <c r="L141" s="61">
        <v>42735</v>
      </c>
      <c r="M141" s="59"/>
      <c r="N141" s="59"/>
      <c r="O141" s="57"/>
      <c r="P141" s="57">
        <v>174.08</v>
      </c>
      <c r="Q141" s="57">
        <v>57.98</v>
      </c>
      <c r="R141" s="57">
        <f t="shared" si="2"/>
        <v>232.06</v>
      </c>
      <c r="T141" s="24"/>
    </row>
    <row r="142" spans="1:20" ht="31.5" x14ac:dyDescent="0.25">
      <c r="A142" s="53" t="s">
        <v>666</v>
      </c>
      <c r="B142" s="53">
        <v>2016</v>
      </c>
      <c r="C142" s="53" t="s">
        <v>666</v>
      </c>
      <c r="D142" s="55" t="s">
        <v>667</v>
      </c>
      <c r="E142" s="55" t="s">
        <v>58</v>
      </c>
      <c r="F142" s="56" t="s">
        <v>312</v>
      </c>
      <c r="G142" s="63" t="s">
        <v>313</v>
      </c>
      <c r="H142" s="55" t="s">
        <v>312</v>
      </c>
      <c r="I142" s="63" t="s">
        <v>313</v>
      </c>
      <c r="J142" s="57">
        <v>4396</v>
      </c>
      <c r="K142" s="61">
        <v>42486</v>
      </c>
      <c r="L142" s="61">
        <v>42735</v>
      </c>
      <c r="M142" s="59"/>
      <c r="N142" s="59"/>
      <c r="O142" s="57"/>
      <c r="P142" s="57">
        <v>178</v>
      </c>
      <c r="Q142" s="57">
        <v>4218</v>
      </c>
      <c r="R142" s="57">
        <f t="shared" si="2"/>
        <v>4396</v>
      </c>
      <c r="T142" s="24"/>
    </row>
    <row r="143" spans="1:20" ht="31.5" x14ac:dyDescent="0.25">
      <c r="A143" s="53" t="s">
        <v>668</v>
      </c>
      <c r="B143" s="53">
        <v>2016</v>
      </c>
      <c r="C143" s="53" t="s">
        <v>668</v>
      </c>
      <c r="D143" s="55" t="s">
        <v>250</v>
      </c>
      <c r="E143" s="55" t="s">
        <v>58</v>
      </c>
      <c r="F143" s="56" t="s">
        <v>669</v>
      </c>
      <c r="G143" s="63" t="s">
        <v>670</v>
      </c>
      <c r="H143" s="55" t="s">
        <v>669</v>
      </c>
      <c r="I143" s="63" t="s">
        <v>670</v>
      </c>
      <c r="J143" s="57">
        <v>10150</v>
      </c>
      <c r="K143" s="61">
        <v>42461</v>
      </c>
      <c r="L143" s="61">
        <v>42735</v>
      </c>
      <c r="M143" s="59"/>
      <c r="N143" s="59"/>
      <c r="O143" s="57"/>
      <c r="P143" s="57">
        <v>6901.0000000000009</v>
      </c>
      <c r="Q143" s="57">
        <f>3769.23-520.23</f>
        <v>3249</v>
      </c>
      <c r="R143" s="57">
        <f t="shared" si="2"/>
        <v>10150</v>
      </c>
      <c r="T143" s="24"/>
    </row>
    <row r="144" spans="1:20" ht="31.5" x14ac:dyDescent="0.25">
      <c r="A144" s="53" t="s">
        <v>671</v>
      </c>
      <c r="B144" s="53">
        <v>2016</v>
      </c>
      <c r="C144" s="53" t="s">
        <v>671</v>
      </c>
      <c r="D144" s="55" t="s">
        <v>465</v>
      </c>
      <c r="E144" s="55" t="s">
        <v>50</v>
      </c>
      <c r="F144" s="56" t="s">
        <v>107</v>
      </c>
      <c r="G144" s="63" t="s">
        <v>108</v>
      </c>
      <c r="H144" s="55" t="s">
        <v>107</v>
      </c>
      <c r="I144" s="63" t="s">
        <v>108</v>
      </c>
      <c r="J144" s="57">
        <v>250000</v>
      </c>
      <c r="K144" s="61">
        <v>42491</v>
      </c>
      <c r="L144" s="61">
        <v>42855</v>
      </c>
      <c r="M144" s="59"/>
      <c r="N144" s="59"/>
      <c r="O144" s="57"/>
      <c r="P144" s="57">
        <v>151963.78</v>
      </c>
      <c r="Q144" s="57">
        <v>22093.96</v>
      </c>
      <c r="R144" s="57">
        <f t="shared" si="2"/>
        <v>174057.74</v>
      </c>
      <c r="T144" s="24"/>
    </row>
    <row r="145" spans="1:21" ht="31.5" x14ac:dyDescent="0.25">
      <c r="A145" s="53" t="s">
        <v>671</v>
      </c>
      <c r="B145" s="53">
        <v>2016</v>
      </c>
      <c r="C145" s="53" t="s">
        <v>1628</v>
      </c>
      <c r="D145" s="55" t="s">
        <v>1639</v>
      </c>
      <c r="E145" s="55" t="s">
        <v>58</v>
      </c>
      <c r="F145" s="56" t="s">
        <v>374</v>
      </c>
      <c r="G145" s="63" t="s">
        <v>375</v>
      </c>
      <c r="H145" s="55" t="s">
        <v>374</v>
      </c>
      <c r="I145" s="63" t="s">
        <v>375</v>
      </c>
      <c r="J145" s="57">
        <v>600</v>
      </c>
      <c r="K145" s="61">
        <v>42491</v>
      </c>
      <c r="L145" s="61">
        <v>42674</v>
      </c>
      <c r="M145" s="59"/>
      <c r="N145" s="59"/>
      <c r="O145" s="57"/>
      <c r="P145" s="57">
        <v>0</v>
      </c>
      <c r="Q145" s="57">
        <v>600</v>
      </c>
      <c r="R145" s="57">
        <f t="shared" si="2"/>
        <v>600</v>
      </c>
      <c r="T145" s="24"/>
    </row>
    <row r="146" spans="1:21" ht="31.5" x14ac:dyDescent="0.25">
      <c r="A146" s="53" t="s">
        <v>672</v>
      </c>
      <c r="B146" s="53">
        <v>2016</v>
      </c>
      <c r="C146" s="53" t="s">
        <v>672</v>
      </c>
      <c r="D146" s="55" t="s">
        <v>673</v>
      </c>
      <c r="E146" s="55" t="s">
        <v>58</v>
      </c>
      <c r="F146" s="56" t="s">
        <v>120</v>
      </c>
      <c r="G146" s="63" t="s">
        <v>121</v>
      </c>
      <c r="H146" s="55" t="s">
        <v>120</v>
      </c>
      <c r="I146" s="63" t="s">
        <v>121</v>
      </c>
      <c r="J146" s="57">
        <v>2701</v>
      </c>
      <c r="K146" s="61">
        <v>42489</v>
      </c>
      <c r="L146" s="61">
        <v>42735</v>
      </c>
      <c r="M146" s="59"/>
      <c r="N146" s="59"/>
      <c r="O146" s="57"/>
      <c r="P146" s="57">
        <v>2424.6</v>
      </c>
      <c r="Q146" s="57">
        <v>276.39999999999998</v>
      </c>
      <c r="R146" s="57">
        <f t="shared" si="2"/>
        <v>2701</v>
      </c>
      <c r="T146" s="24"/>
    </row>
    <row r="147" spans="1:21" ht="47.25" x14ac:dyDescent="0.25">
      <c r="A147" s="53" t="s">
        <v>674</v>
      </c>
      <c r="B147" s="53">
        <v>2016</v>
      </c>
      <c r="C147" s="53" t="s">
        <v>674</v>
      </c>
      <c r="D147" s="55" t="s">
        <v>675</v>
      </c>
      <c r="E147" s="55" t="s">
        <v>55</v>
      </c>
      <c r="F147" s="56" t="s">
        <v>56</v>
      </c>
      <c r="G147" s="63" t="s">
        <v>57</v>
      </c>
      <c r="H147" s="55" t="s">
        <v>56</v>
      </c>
      <c r="I147" s="63" t="s">
        <v>57</v>
      </c>
      <c r="J147" s="57">
        <v>70000</v>
      </c>
      <c r="K147" s="61">
        <v>42492</v>
      </c>
      <c r="L147" s="61">
        <v>42833</v>
      </c>
      <c r="M147" s="59"/>
      <c r="N147" s="59"/>
      <c r="O147" s="57"/>
      <c r="P147" s="57">
        <v>26907.367099999999</v>
      </c>
      <c r="Q147" s="57">
        <v>25596.378792622952</v>
      </c>
      <c r="R147" s="57">
        <f t="shared" si="2"/>
        <v>52503.745892622952</v>
      </c>
      <c r="T147" s="24"/>
    </row>
    <row r="148" spans="1:21" ht="31.5" x14ac:dyDescent="0.25">
      <c r="A148" s="53" t="s">
        <v>683</v>
      </c>
      <c r="B148" s="53">
        <v>2016</v>
      </c>
      <c r="C148" s="53" t="s">
        <v>683</v>
      </c>
      <c r="D148" s="55" t="s">
        <v>684</v>
      </c>
      <c r="E148" s="55" t="s">
        <v>58</v>
      </c>
      <c r="F148" s="56" t="s">
        <v>344</v>
      </c>
      <c r="G148" s="63" t="s">
        <v>345</v>
      </c>
      <c r="H148" s="55" t="s">
        <v>344</v>
      </c>
      <c r="I148" s="63" t="s">
        <v>345</v>
      </c>
      <c r="J148" s="57">
        <v>6843.2</v>
      </c>
      <c r="K148" s="61">
        <v>42514</v>
      </c>
      <c r="L148" s="61">
        <v>42735</v>
      </c>
      <c r="M148" s="59"/>
      <c r="N148" s="59"/>
      <c r="O148" s="57"/>
      <c r="P148" s="57">
        <v>0</v>
      </c>
      <c r="Q148" s="57">
        <f>2589.6+1008.7+2686.84</f>
        <v>6285.14</v>
      </c>
      <c r="R148" s="57">
        <f t="shared" ref="R148:R201" si="3">+P148+Q148</f>
        <v>6285.14</v>
      </c>
      <c r="T148" s="24"/>
    </row>
    <row r="149" spans="1:21" ht="31.5" x14ac:dyDescent="0.25">
      <c r="A149" s="53" t="s">
        <v>685</v>
      </c>
      <c r="B149" s="53">
        <v>2016</v>
      </c>
      <c r="C149" s="53" t="s">
        <v>685</v>
      </c>
      <c r="D149" s="55" t="s">
        <v>686</v>
      </c>
      <c r="E149" s="55" t="s">
        <v>58</v>
      </c>
      <c r="F149" s="56" t="s">
        <v>687</v>
      </c>
      <c r="G149" s="63" t="s">
        <v>688</v>
      </c>
      <c r="H149" s="55" t="s">
        <v>687</v>
      </c>
      <c r="I149" s="63" t="s">
        <v>688</v>
      </c>
      <c r="J149" s="57">
        <v>5893</v>
      </c>
      <c r="K149" s="61">
        <v>42514</v>
      </c>
      <c r="L149" s="61">
        <v>42735</v>
      </c>
      <c r="M149" s="59"/>
      <c r="N149" s="59"/>
      <c r="O149" s="57"/>
      <c r="P149" s="57">
        <v>5682</v>
      </c>
      <c r="Q149" s="57">
        <v>150</v>
      </c>
      <c r="R149" s="57">
        <f t="shared" si="3"/>
        <v>5832</v>
      </c>
      <c r="T149" s="24"/>
    </row>
    <row r="150" spans="1:21" ht="31.5" x14ac:dyDescent="0.25">
      <c r="A150" s="53" t="s">
        <v>689</v>
      </c>
      <c r="B150" s="53">
        <v>2016</v>
      </c>
      <c r="C150" s="53" t="s">
        <v>689</v>
      </c>
      <c r="D150" s="55" t="s">
        <v>690</v>
      </c>
      <c r="E150" s="55" t="s">
        <v>58</v>
      </c>
      <c r="F150" s="56" t="s">
        <v>145</v>
      </c>
      <c r="G150" s="63" t="s">
        <v>146</v>
      </c>
      <c r="H150" s="55" t="s">
        <v>145</v>
      </c>
      <c r="I150" s="63" t="s">
        <v>146</v>
      </c>
      <c r="J150" s="57">
        <v>150</v>
      </c>
      <c r="K150" s="61">
        <v>42514</v>
      </c>
      <c r="L150" s="61">
        <v>42735</v>
      </c>
      <c r="M150" s="59"/>
      <c r="N150" s="59"/>
      <c r="O150" s="57"/>
      <c r="P150" s="57">
        <v>87.161999999999992</v>
      </c>
      <c r="Q150" s="57">
        <v>0.43</v>
      </c>
      <c r="R150" s="57">
        <f t="shared" si="3"/>
        <v>87.591999999999999</v>
      </c>
      <c r="T150" s="24"/>
    </row>
    <row r="151" spans="1:21" ht="31.5" x14ac:dyDescent="0.25">
      <c r="A151" s="53" t="s">
        <v>691</v>
      </c>
      <c r="B151" s="53">
        <v>2016</v>
      </c>
      <c r="C151" s="53" t="s">
        <v>691</v>
      </c>
      <c r="D151" s="55" t="s">
        <v>308</v>
      </c>
      <c r="E151" s="55" t="s">
        <v>58</v>
      </c>
      <c r="F151" s="56" t="s">
        <v>309</v>
      </c>
      <c r="G151" s="63" t="s">
        <v>310</v>
      </c>
      <c r="H151" s="55" t="s">
        <v>309</v>
      </c>
      <c r="I151" s="63" t="s">
        <v>310</v>
      </c>
      <c r="J151" s="57">
        <v>3000</v>
      </c>
      <c r="K151" s="61">
        <v>42517</v>
      </c>
      <c r="L151" s="61">
        <v>42735</v>
      </c>
      <c r="M151" s="59"/>
      <c r="N151" s="59"/>
      <c r="O151" s="57"/>
      <c r="P151" s="57">
        <v>358.24</v>
      </c>
      <c r="Q151" s="57">
        <v>323.28999999999996</v>
      </c>
      <c r="R151" s="57">
        <f t="shared" si="3"/>
        <v>681.53</v>
      </c>
      <c r="T151" s="24"/>
    </row>
    <row r="152" spans="1:21" ht="31.5" x14ac:dyDescent="0.25">
      <c r="A152" s="53" t="s">
        <v>692</v>
      </c>
      <c r="B152" s="53">
        <v>2016</v>
      </c>
      <c r="C152" s="53" t="s">
        <v>692</v>
      </c>
      <c r="D152" s="55" t="s">
        <v>693</v>
      </c>
      <c r="E152" s="55" t="s">
        <v>50</v>
      </c>
      <c r="F152" s="56" t="s">
        <v>459</v>
      </c>
      <c r="G152" s="63" t="s">
        <v>125</v>
      </c>
      <c r="H152" s="55" t="s">
        <v>459</v>
      </c>
      <c r="I152" s="63" t="s">
        <v>125</v>
      </c>
      <c r="J152" s="57">
        <v>30400</v>
      </c>
      <c r="K152" s="61">
        <v>42524</v>
      </c>
      <c r="L152" s="61">
        <v>42735</v>
      </c>
      <c r="M152" s="59"/>
      <c r="N152" s="59"/>
      <c r="O152" s="57"/>
      <c r="P152" s="57">
        <v>24104.639999999999</v>
      </c>
      <c r="Q152" s="57">
        <v>6274.16</v>
      </c>
      <c r="R152" s="57">
        <f t="shared" si="3"/>
        <v>30378.799999999999</v>
      </c>
      <c r="T152" s="24"/>
      <c r="U152" s="24"/>
    </row>
    <row r="153" spans="1:21" ht="31.5" x14ac:dyDescent="0.25">
      <c r="A153" s="53" t="s">
        <v>698</v>
      </c>
      <c r="B153" s="53">
        <v>2016</v>
      </c>
      <c r="C153" s="53" t="s">
        <v>698</v>
      </c>
      <c r="D153" s="55" t="s">
        <v>699</v>
      </c>
      <c r="E153" s="55" t="s">
        <v>58</v>
      </c>
      <c r="F153" s="56" t="s">
        <v>700</v>
      </c>
      <c r="G153" s="63" t="s">
        <v>701</v>
      </c>
      <c r="H153" s="55" t="s">
        <v>700</v>
      </c>
      <c r="I153" s="63" t="s">
        <v>701</v>
      </c>
      <c r="J153" s="57">
        <v>700</v>
      </c>
      <c r="K153" s="61">
        <v>42534</v>
      </c>
      <c r="L153" s="61">
        <v>42735</v>
      </c>
      <c r="M153" s="59"/>
      <c r="N153" s="59"/>
      <c r="O153" s="57"/>
      <c r="P153" s="57">
        <v>500</v>
      </c>
      <c r="Q153" s="57">
        <v>100</v>
      </c>
      <c r="R153" s="57">
        <f t="shared" si="3"/>
        <v>600</v>
      </c>
      <c r="T153" s="24"/>
    </row>
    <row r="154" spans="1:21" ht="31.5" x14ac:dyDescent="0.25">
      <c r="A154" s="53" t="s">
        <v>702</v>
      </c>
      <c r="B154" s="53">
        <v>2016</v>
      </c>
      <c r="C154" s="53" t="s">
        <v>702</v>
      </c>
      <c r="D154" s="55" t="s">
        <v>703</v>
      </c>
      <c r="E154" s="55" t="s">
        <v>55</v>
      </c>
      <c r="F154" s="56" t="s">
        <v>704</v>
      </c>
      <c r="G154" s="63" t="s">
        <v>705</v>
      </c>
      <c r="H154" s="55" t="s">
        <v>704</v>
      </c>
      <c r="I154" s="63" t="s">
        <v>705</v>
      </c>
      <c r="J154" s="57">
        <v>2793.5</v>
      </c>
      <c r="K154" s="61">
        <v>42537</v>
      </c>
      <c r="L154" s="61">
        <v>42735</v>
      </c>
      <c r="M154" s="59"/>
      <c r="N154" s="59"/>
      <c r="O154" s="57"/>
      <c r="P154" s="57">
        <v>1733.08</v>
      </c>
      <c r="Q154" s="57">
        <v>1059.6600000000001</v>
      </c>
      <c r="R154" s="57">
        <f t="shared" si="3"/>
        <v>2792.74</v>
      </c>
      <c r="T154" s="24"/>
    </row>
    <row r="155" spans="1:21" ht="31.5" x14ac:dyDescent="0.25">
      <c r="A155" s="53" t="s">
        <v>706</v>
      </c>
      <c r="B155" s="53">
        <v>2016</v>
      </c>
      <c r="C155" s="53" t="s">
        <v>706</v>
      </c>
      <c r="D155" s="55" t="s">
        <v>707</v>
      </c>
      <c r="E155" s="55" t="s">
        <v>58</v>
      </c>
      <c r="F155" s="56" t="s">
        <v>129</v>
      </c>
      <c r="G155" s="63" t="s">
        <v>130</v>
      </c>
      <c r="H155" s="55" t="s">
        <v>129</v>
      </c>
      <c r="I155" s="63" t="s">
        <v>130</v>
      </c>
      <c r="J155" s="57">
        <v>29000</v>
      </c>
      <c r="K155" s="61">
        <v>42542</v>
      </c>
      <c r="L155" s="61">
        <v>42735</v>
      </c>
      <c r="M155" s="59"/>
      <c r="N155" s="59"/>
      <c r="O155" s="57"/>
      <c r="P155" s="57">
        <v>0</v>
      </c>
      <c r="Q155" s="57">
        <v>29000</v>
      </c>
      <c r="R155" s="57">
        <f t="shared" si="3"/>
        <v>29000</v>
      </c>
      <c r="T155" s="24"/>
    </row>
    <row r="156" spans="1:21" ht="31.5" x14ac:dyDescent="0.25">
      <c r="A156" s="53" t="s">
        <v>708</v>
      </c>
      <c r="B156" s="53">
        <v>2016</v>
      </c>
      <c r="C156" s="53" t="s">
        <v>708</v>
      </c>
      <c r="D156" s="55" t="s">
        <v>709</v>
      </c>
      <c r="E156" s="55" t="s">
        <v>58</v>
      </c>
      <c r="F156" s="56" t="s">
        <v>710</v>
      </c>
      <c r="G156" s="63" t="s">
        <v>711</v>
      </c>
      <c r="H156" s="55" t="s">
        <v>710</v>
      </c>
      <c r="I156" s="63" t="s">
        <v>711</v>
      </c>
      <c r="J156" s="57">
        <v>1550</v>
      </c>
      <c r="K156" s="61">
        <v>42542</v>
      </c>
      <c r="L156" s="61">
        <v>42735</v>
      </c>
      <c r="M156" s="59"/>
      <c r="N156" s="59"/>
      <c r="O156" s="57"/>
      <c r="P156" s="57">
        <v>0</v>
      </c>
      <c r="Q156" s="57">
        <v>1550</v>
      </c>
      <c r="R156" s="57">
        <f t="shared" si="3"/>
        <v>1550</v>
      </c>
      <c r="T156" s="24"/>
    </row>
    <row r="157" spans="1:21" ht="31.5" x14ac:dyDescent="0.25">
      <c r="A157" s="53" t="s">
        <v>712</v>
      </c>
      <c r="B157" s="53">
        <v>2016</v>
      </c>
      <c r="C157" s="53" t="s">
        <v>712</v>
      </c>
      <c r="D157" s="55" t="s">
        <v>713</v>
      </c>
      <c r="E157" s="55" t="s">
        <v>58</v>
      </c>
      <c r="F157" s="56" t="s">
        <v>406</v>
      </c>
      <c r="G157" s="63" t="s">
        <v>407</v>
      </c>
      <c r="H157" s="55" t="s">
        <v>406</v>
      </c>
      <c r="I157" s="63" t="s">
        <v>407</v>
      </c>
      <c r="J157" s="57">
        <v>1348</v>
      </c>
      <c r="K157" s="61">
        <v>42542</v>
      </c>
      <c r="L157" s="61">
        <v>42735</v>
      </c>
      <c r="M157" s="59"/>
      <c r="N157" s="59"/>
      <c r="O157" s="57"/>
      <c r="P157" s="57">
        <v>423.2</v>
      </c>
      <c r="Q157" s="57">
        <v>893.45</v>
      </c>
      <c r="R157" s="57">
        <f t="shared" si="3"/>
        <v>1316.65</v>
      </c>
      <c r="T157" s="24"/>
    </row>
    <row r="158" spans="1:21" ht="31.5" x14ac:dyDescent="0.25">
      <c r="A158" s="53" t="s">
        <v>714</v>
      </c>
      <c r="B158" s="53">
        <v>2016</v>
      </c>
      <c r="C158" s="53" t="s">
        <v>714</v>
      </c>
      <c r="D158" s="55" t="s">
        <v>384</v>
      </c>
      <c r="E158" s="55" t="s">
        <v>58</v>
      </c>
      <c r="F158" s="56" t="s">
        <v>385</v>
      </c>
      <c r="G158" s="63" t="s">
        <v>386</v>
      </c>
      <c r="H158" s="55" t="s">
        <v>385</v>
      </c>
      <c r="I158" s="63" t="s">
        <v>386</v>
      </c>
      <c r="J158" s="57">
        <v>2500</v>
      </c>
      <c r="K158" s="61">
        <v>42583</v>
      </c>
      <c r="L158" s="61">
        <v>42766</v>
      </c>
      <c r="M158" s="59"/>
      <c r="N158" s="59"/>
      <c r="O158" s="57"/>
      <c r="P158" s="57">
        <v>0</v>
      </c>
      <c r="Q158" s="57">
        <v>1320</v>
      </c>
      <c r="R158" s="57">
        <f t="shared" si="3"/>
        <v>1320</v>
      </c>
      <c r="T158" s="24"/>
    </row>
    <row r="159" spans="1:21" ht="94.5" x14ac:dyDescent="0.25">
      <c r="A159" s="53" t="s">
        <v>715</v>
      </c>
      <c r="B159" s="53">
        <v>2016</v>
      </c>
      <c r="C159" s="53" t="s">
        <v>715</v>
      </c>
      <c r="D159" s="55" t="s">
        <v>716</v>
      </c>
      <c r="E159" s="55" t="s">
        <v>50</v>
      </c>
      <c r="F159" s="56" t="s">
        <v>514</v>
      </c>
      <c r="G159" s="63" t="s">
        <v>515</v>
      </c>
      <c r="H159" s="55" t="s">
        <v>717</v>
      </c>
      <c r="I159" s="63" t="s">
        <v>19</v>
      </c>
      <c r="J159" s="57">
        <v>21000</v>
      </c>
      <c r="K159" s="61">
        <v>42544</v>
      </c>
      <c r="L159" s="61">
        <v>42735</v>
      </c>
      <c r="M159" s="59"/>
      <c r="N159" s="59"/>
      <c r="O159" s="57"/>
      <c r="P159" s="57">
        <v>5793.2879999999996</v>
      </c>
      <c r="Q159" s="57">
        <v>11580.688524590163</v>
      </c>
      <c r="R159" s="57">
        <f t="shared" si="3"/>
        <v>17373.976524590162</v>
      </c>
      <c r="T159" s="24"/>
    </row>
    <row r="160" spans="1:21" ht="31.5" x14ac:dyDescent="0.25">
      <c r="A160" s="53" t="s">
        <v>718</v>
      </c>
      <c r="B160" s="53">
        <v>2016</v>
      </c>
      <c r="C160" s="53" t="s">
        <v>718</v>
      </c>
      <c r="D160" s="55" t="s">
        <v>354</v>
      </c>
      <c r="E160" s="55" t="s">
        <v>58</v>
      </c>
      <c r="F160" s="56" t="s">
        <v>719</v>
      </c>
      <c r="G160" s="63" t="s">
        <v>355</v>
      </c>
      <c r="H160" s="55" t="s">
        <v>719</v>
      </c>
      <c r="I160" s="63" t="s">
        <v>355</v>
      </c>
      <c r="J160" s="57">
        <v>10000</v>
      </c>
      <c r="K160" s="61">
        <v>42548</v>
      </c>
      <c r="L160" s="61">
        <v>42886</v>
      </c>
      <c r="M160" s="59"/>
      <c r="N160" s="59"/>
      <c r="O160" s="57"/>
      <c r="P160" s="57">
        <v>1895.4749999999999</v>
      </c>
      <c r="Q160" s="57">
        <v>6750.6851065573765</v>
      </c>
      <c r="R160" s="57">
        <f t="shared" si="3"/>
        <v>8646.1601065573759</v>
      </c>
      <c r="T160" s="24"/>
    </row>
    <row r="161" spans="1:20" ht="31.5" x14ac:dyDescent="0.25">
      <c r="A161" s="53" t="s">
        <v>720</v>
      </c>
      <c r="B161" s="53">
        <v>2016</v>
      </c>
      <c r="C161" s="53" t="s">
        <v>720</v>
      </c>
      <c r="D161" s="55" t="s">
        <v>721</v>
      </c>
      <c r="E161" s="55" t="s">
        <v>77</v>
      </c>
      <c r="F161" s="56" t="s">
        <v>722</v>
      </c>
      <c r="G161" s="63" t="s">
        <v>723</v>
      </c>
      <c r="H161" s="55" t="s">
        <v>722</v>
      </c>
      <c r="I161" s="63" t="s">
        <v>723</v>
      </c>
      <c r="J161" s="57">
        <v>150960</v>
      </c>
      <c r="K161" s="61">
        <v>42555</v>
      </c>
      <c r="L161" s="61">
        <v>42735</v>
      </c>
      <c r="M161" s="59"/>
      <c r="N161" s="59"/>
      <c r="O161" s="57"/>
      <c r="P161" s="57">
        <v>0</v>
      </c>
      <c r="Q161" s="57">
        <v>24025.727699999999</v>
      </c>
      <c r="R161" s="57">
        <f t="shared" si="3"/>
        <v>24025.727699999999</v>
      </c>
      <c r="T161" s="24"/>
    </row>
    <row r="162" spans="1:20" ht="31.5" x14ac:dyDescent="0.25">
      <c r="A162" s="53" t="s">
        <v>724</v>
      </c>
      <c r="B162" s="53">
        <v>2016</v>
      </c>
      <c r="C162" s="53" t="s">
        <v>724</v>
      </c>
      <c r="D162" s="55" t="s">
        <v>725</v>
      </c>
      <c r="E162" s="55" t="s">
        <v>58</v>
      </c>
      <c r="F162" s="56" t="s">
        <v>726</v>
      </c>
      <c r="G162" s="63" t="s">
        <v>727</v>
      </c>
      <c r="H162" s="55" t="s">
        <v>726</v>
      </c>
      <c r="I162" s="63" t="s">
        <v>727</v>
      </c>
      <c r="J162" s="57">
        <v>1014</v>
      </c>
      <c r="K162" s="61">
        <v>42556</v>
      </c>
      <c r="L162" s="61">
        <v>42735</v>
      </c>
      <c r="M162" s="59"/>
      <c r="N162" s="59"/>
      <c r="O162" s="57"/>
      <c r="P162" s="57">
        <v>474</v>
      </c>
      <c r="Q162" s="57">
        <v>540</v>
      </c>
      <c r="R162" s="57">
        <f t="shared" si="3"/>
        <v>1014</v>
      </c>
      <c r="T162" s="24"/>
    </row>
    <row r="163" spans="1:20" ht="31.5" x14ac:dyDescent="0.25">
      <c r="A163" s="53" t="s">
        <v>728</v>
      </c>
      <c r="B163" s="53">
        <v>2016</v>
      </c>
      <c r="C163" s="53" t="s">
        <v>728</v>
      </c>
      <c r="D163" s="55" t="s">
        <v>327</v>
      </c>
      <c r="E163" s="55" t="s">
        <v>58</v>
      </c>
      <c r="F163" s="56" t="s">
        <v>328</v>
      </c>
      <c r="G163" s="63" t="s">
        <v>329</v>
      </c>
      <c r="H163" s="55" t="s">
        <v>328</v>
      </c>
      <c r="I163" s="63" t="s">
        <v>329</v>
      </c>
      <c r="J163" s="57">
        <v>35000</v>
      </c>
      <c r="K163" s="61">
        <v>42563</v>
      </c>
      <c r="L163" s="61">
        <v>42916</v>
      </c>
      <c r="M163" s="59"/>
      <c r="N163" s="59"/>
      <c r="O163" s="57"/>
      <c r="P163" s="57">
        <v>0</v>
      </c>
      <c r="Q163" s="57">
        <v>4089.3814008196723</v>
      </c>
      <c r="R163" s="57">
        <f t="shared" si="3"/>
        <v>4089.3814008196723</v>
      </c>
      <c r="T163" s="24"/>
    </row>
    <row r="164" spans="1:20" ht="31.5" x14ac:dyDescent="0.25">
      <c r="A164" s="53" t="s">
        <v>729</v>
      </c>
      <c r="B164" s="53">
        <v>2016</v>
      </c>
      <c r="C164" s="53" t="s">
        <v>729</v>
      </c>
      <c r="D164" s="55" t="s">
        <v>730</v>
      </c>
      <c r="E164" s="55" t="s">
        <v>58</v>
      </c>
      <c r="F164" s="56" t="s">
        <v>254</v>
      </c>
      <c r="G164" s="63" t="s">
        <v>113</v>
      </c>
      <c r="H164" s="55" t="s">
        <v>254</v>
      </c>
      <c r="I164" s="63" t="s">
        <v>113</v>
      </c>
      <c r="J164" s="57">
        <v>26570</v>
      </c>
      <c r="K164" s="61">
        <v>42565</v>
      </c>
      <c r="L164" s="61">
        <v>42674</v>
      </c>
      <c r="M164" s="59"/>
      <c r="N164" s="59"/>
      <c r="O164" s="57"/>
      <c r="P164" s="57">
        <v>22666.1</v>
      </c>
      <c r="Q164" s="57">
        <v>3060</v>
      </c>
      <c r="R164" s="57">
        <f t="shared" si="3"/>
        <v>25726.1</v>
      </c>
      <c r="T164" s="24"/>
    </row>
    <row r="165" spans="1:20" ht="31.5" x14ac:dyDescent="0.25">
      <c r="A165" s="53" t="s">
        <v>731</v>
      </c>
      <c r="B165" s="53">
        <v>2016</v>
      </c>
      <c r="C165" s="53" t="s">
        <v>731</v>
      </c>
      <c r="D165" s="55" t="s">
        <v>732</v>
      </c>
      <c r="E165" s="55" t="s">
        <v>55</v>
      </c>
      <c r="F165" s="56" t="s">
        <v>193</v>
      </c>
      <c r="G165" s="63" t="s">
        <v>194</v>
      </c>
      <c r="H165" s="55" t="s">
        <v>193</v>
      </c>
      <c r="I165" s="63" t="s">
        <v>194</v>
      </c>
      <c r="J165" s="57">
        <v>10000</v>
      </c>
      <c r="K165" s="61">
        <v>42571</v>
      </c>
      <c r="L165" s="61">
        <v>42701</v>
      </c>
      <c r="M165" s="59"/>
      <c r="N165" s="59"/>
      <c r="O165" s="57"/>
      <c r="P165" s="57">
        <v>0</v>
      </c>
      <c r="Q165" s="57">
        <v>9338.35</v>
      </c>
      <c r="R165" s="57">
        <f t="shared" si="3"/>
        <v>9338.35</v>
      </c>
      <c r="T165" s="24"/>
    </row>
    <row r="166" spans="1:20" ht="31.5" x14ac:dyDescent="0.25">
      <c r="A166" s="53" t="s">
        <v>733</v>
      </c>
      <c r="B166" s="53">
        <v>2016</v>
      </c>
      <c r="C166" s="53" t="s">
        <v>733</v>
      </c>
      <c r="D166" s="55" t="s">
        <v>734</v>
      </c>
      <c r="E166" s="55" t="s">
        <v>55</v>
      </c>
      <c r="F166" s="56" t="s">
        <v>185</v>
      </c>
      <c r="G166" s="63" t="s">
        <v>186</v>
      </c>
      <c r="H166" s="55" t="s">
        <v>185</v>
      </c>
      <c r="I166" s="63" t="s">
        <v>186</v>
      </c>
      <c r="J166" s="57">
        <v>39250</v>
      </c>
      <c r="K166" s="61">
        <v>42571</v>
      </c>
      <c r="L166" s="61">
        <v>42701</v>
      </c>
      <c r="M166" s="59"/>
      <c r="N166" s="59"/>
      <c r="O166" s="57"/>
      <c r="P166" s="57">
        <v>2135.5286999999998</v>
      </c>
      <c r="Q166" s="57">
        <v>10895.811475409835</v>
      </c>
      <c r="R166" s="57">
        <f t="shared" si="3"/>
        <v>13031.340175409834</v>
      </c>
      <c r="T166" s="24"/>
    </row>
    <row r="167" spans="1:20" ht="31.5" x14ac:dyDescent="0.25">
      <c r="A167" s="53" t="s">
        <v>735</v>
      </c>
      <c r="B167" s="53">
        <v>2016</v>
      </c>
      <c r="C167" s="53" t="s">
        <v>735</v>
      </c>
      <c r="D167" s="55" t="s">
        <v>736</v>
      </c>
      <c r="E167" s="55" t="s">
        <v>55</v>
      </c>
      <c r="F167" s="56" t="s">
        <v>181</v>
      </c>
      <c r="G167" s="63" t="s">
        <v>182</v>
      </c>
      <c r="H167" s="55" t="s">
        <v>181</v>
      </c>
      <c r="I167" s="63" t="s">
        <v>182</v>
      </c>
      <c r="J167" s="57">
        <v>20000</v>
      </c>
      <c r="K167" s="61">
        <v>42571</v>
      </c>
      <c r="L167" s="61">
        <v>42701</v>
      </c>
      <c r="M167" s="59"/>
      <c r="N167" s="59"/>
      <c r="O167" s="57"/>
      <c r="P167" s="57">
        <v>0</v>
      </c>
      <c r="Q167" s="57">
        <v>1446.795081967213</v>
      </c>
      <c r="R167" s="57">
        <f t="shared" si="3"/>
        <v>1446.795081967213</v>
      </c>
      <c r="T167" s="24"/>
    </row>
    <row r="168" spans="1:20" ht="31.5" x14ac:dyDescent="0.25">
      <c r="A168" s="53" t="s">
        <v>737</v>
      </c>
      <c r="B168" s="53">
        <v>2016</v>
      </c>
      <c r="C168" s="53" t="s">
        <v>737</v>
      </c>
      <c r="D168" s="55" t="s">
        <v>396</v>
      </c>
      <c r="E168" s="55" t="s">
        <v>58</v>
      </c>
      <c r="F168" s="56" t="s">
        <v>397</v>
      </c>
      <c r="G168" s="63" t="s">
        <v>738</v>
      </c>
      <c r="H168" s="55" t="s">
        <v>397</v>
      </c>
      <c r="I168" s="63" t="s">
        <v>738</v>
      </c>
      <c r="J168" s="57">
        <v>1392</v>
      </c>
      <c r="K168" s="61">
        <v>42571</v>
      </c>
      <c r="L168" s="61">
        <v>42735</v>
      </c>
      <c r="M168" s="59"/>
      <c r="N168" s="59"/>
      <c r="O168" s="57"/>
      <c r="P168" s="57">
        <v>391.4</v>
      </c>
      <c r="Q168" s="57">
        <v>283</v>
      </c>
      <c r="R168" s="57">
        <f t="shared" si="3"/>
        <v>674.4</v>
      </c>
      <c r="T168" s="24"/>
    </row>
    <row r="169" spans="1:20" ht="47.25" x14ac:dyDescent="0.25">
      <c r="A169" s="53" t="s">
        <v>739</v>
      </c>
      <c r="B169" s="53">
        <v>2016</v>
      </c>
      <c r="C169" s="53" t="s">
        <v>739</v>
      </c>
      <c r="D169" s="55" t="s">
        <v>740</v>
      </c>
      <c r="E169" s="55" t="s">
        <v>77</v>
      </c>
      <c r="F169" s="56" t="s">
        <v>741</v>
      </c>
      <c r="G169" s="63" t="s">
        <v>742</v>
      </c>
      <c r="H169" s="55" t="s">
        <v>743</v>
      </c>
      <c r="I169" s="63" t="s">
        <v>742</v>
      </c>
      <c r="J169" s="57">
        <v>2297100</v>
      </c>
      <c r="K169" s="61">
        <v>42573</v>
      </c>
      <c r="L169" s="61">
        <v>43404</v>
      </c>
      <c r="M169" s="59"/>
      <c r="N169" s="59"/>
      <c r="O169" s="57"/>
      <c r="P169" s="57">
        <v>0</v>
      </c>
      <c r="Q169" s="57">
        <v>839673.5522545455</v>
      </c>
      <c r="R169" s="57">
        <f t="shared" si="3"/>
        <v>839673.5522545455</v>
      </c>
      <c r="T169" s="24"/>
    </row>
    <row r="170" spans="1:20" ht="47.25" x14ac:dyDescent="0.25">
      <c r="A170" s="53">
        <v>6763491157</v>
      </c>
      <c r="B170" s="53">
        <v>2016</v>
      </c>
      <c r="C170" s="53">
        <v>6763491157</v>
      </c>
      <c r="D170" s="55" t="s">
        <v>744</v>
      </c>
      <c r="E170" s="55" t="s">
        <v>55</v>
      </c>
      <c r="F170" s="56" t="s">
        <v>181</v>
      </c>
      <c r="G170" s="63" t="s">
        <v>182</v>
      </c>
      <c r="H170" s="55" t="s">
        <v>181</v>
      </c>
      <c r="I170" s="63" t="s">
        <v>182</v>
      </c>
      <c r="J170" s="57">
        <v>55000</v>
      </c>
      <c r="K170" s="61">
        <v>42573</v>
      </c>
      <c r="L170" s="61">
        <v>42701</v>
      </c>
      <c r="M170" s="59"/>
      <c r="N170" s="59"/>
      <c r="O170" s="57"/>
      <c r="P170" s="57">
        <v>38535.126150000004</v>
      </c>
      <c r="Q170" s="57">
        <v>12008.098360655735</v>
      </c>
      <c r="R170" s="57">
        <f t="shared" si="3"/>
        <v>50543.224510655738</v>
      </c>
      <c r="T170" s="24"/>
    </row>
    <row r="171" spans="1:20" ht="47.25" x14ac:dyDescent="0.25">
      <c r="A171" s="53" t="s">
        <v>745</v>
      </c>
      <c r="B171" s="53">
        <v>2016</v>
      </c>
      <c r="C171" s="53" t="s">
        <v>745</v>
      </c>
      <c r="D171" s="55" t="s">
        <v>746</v>
      </c>
      <c r="E171" s="55" t="s">
        <v>58</v>
      </c>
      <c r="F171" s="56" t="s">
        <v>256</v>
      </c>
      <c r="G171" s="63" t="s">
        <v>257</v>
      </c>
      <c r="H171" s="55" t="s">
        <v>256</v>
      </c>
      <c r="I171" s="63" t="s">
        <v>257</v>
      </c>
      <c r="J171" s="57">
        <v>5900</v>
      </c>
      <c r="K171" s="61">
        <v>42573</v>
      </c>
      <c r="L171" s="61">
        <v>42947</v>
      </c>
      <c r="M171" s="59"/>
      <c r="N171" s="59"/>
      <c r="O171" s="57"/>
      <c r="P171" s="57">
        <v>3120</v>
      </c>
      <c r="Q171" s="57">
        <v>2600</v>
      </c>
      <c r="R171" s="57">
        <f t="shared" si="3"/>
        <v>5720</v>
      </c>
      <c r="T171" s="24"/>
    </row>
    <row r="172" spans="1:20" ht="31.5" x14ac:dyDescent="0.25">
      <c r="A172" s="53" t="s">
        <v>747</v>
      </c>
      <c r="B172" s="53">
        <v>2016</v>
      </c>
      <c r="C172" s="53" t="s">
        <v>747</v>
      </c>
      <c r="D172" s="55" t="s">
        <v>655</v>
      </c>
      <c r="E172" s="55" t="s">
        <v>58</v>
      </c>
      <c r="F172" s="56" t="s">
        <v>748</v>
      </c>
      <c r="G172" s="63" t="s">
        <v>749</v>
      </c>
      <c r="H172" s="55" t="s">
        <v>748</v>
      </c>
      <c r="I172" s="63" t="s">
        <v>749</v>
      </c>
      <c r="J172" s="57">
        <v>1647.5</v>
      </c>
      <c r="K172" s="61">
        <v>42578</v>
      </c>
      <c r="L172" s="61">
        <v>42735</v>
      </c>
      <c r="M172" s="59"/>
      <c r="N172" s="59"/>
      <c r="O172" s="57"/>
      <c r="P172" s="57">
        <v>949</v>
      </c>
      <c r="Q172" s="57">
        <v>698.5</v>
      </c>
      <c r="R172" s="57">
        <f t="shared" si="3"/>
        <v>1647.5</v>
      </c>
      <c r="T172" s="24"/>
    </row>
    <row r="173" spans="1:20" ht="31.5" x14ac:dyDescent="0.25">
      <c r="A173" s="53" t="s">
        <v>752</v>
      </c>
      <c r="B173" s="53">
        <v>2016</v>
      </c>
      <c r="C173" s="53" t="s">
        <v>752</v>
      </c>
      <c r="D173" s="55" t="s">
        <v>753</v>
      </c>
      <c r="E173" s="55" t="s">
        <v>58</v>
      </c>
      <c r="F173" s="56" t="s">
        <v>754</v>
      </c>
      <c r="G173" s="63" t="s">
        <v>27</v>
      </c>
      <c r="H173" s="55" t="s">
        <v>754</v>
      </c>
      <c r="I173" s="63" t="s">
        <v>27</v>
      </c>
      <c r="J173" s="57">
        <v>26800</v>
      </c>
      <c r="K173" s="61">
        <v>42591</v>
      </c>
      <c r="L173" s="61">
        <v>44074</v>
      </c>
      <c r="M173" s="59"/>
      <c r="N173" s="59"/>
      <c r="O173" s="57"/>
      <c r="P173" s="57">
        <v>1733.31</v>
      </c>
      <c r="Q173" s="57">
        <v>5797.7000000000007</v>
      </c>
      <c r="R173" s="57">
        <f t="shared" si="3"/>
        <v>7531.01</v>
      </c>
      <c r="T173" s="24"/>
    </row>
    <row r="174" spans="1:20" ht="31.5" x14ac:dyDescent="0.25">
      <c r="A174" s="53" t="s">
        <v>756</v>
      </c>
      <c r="B174" s="53">
        <v>2016</v>
      </c>
      <c r="C174" s="53" t="s">
        <v>756</v>
      </c>
      <c r="D174" s="55" t="s">
        <v>757</v>
      </c>
      <c r="E174" s="55" t="s">
        <v>77</v>
      </c>
      <c r="F174" s="56" t="s">
        <v>758</v>
      </c>
      <c r="G174" s="63" t="s">
        <v>82</v>
      </c>
      <c r="H174" s="55" t="s">
        <v>758</v>
      </c>
      <c r="I174" s="63" t="s">
        <v>82</v>
      </c>
      <c r="J174" s="57">
        <v>252000</v>
      </c>
      <c r="K174" s="61">
        <v>42736</v>
      </c>
      <c r="L174" s="61">
        <v>43830</v>
      </c>
      <c r="M174" s="59"/>
      <c r="N174" s="59"/>
      <c r="O174" s="57"/>
      <c r="P174" s="57">
        <v>0</v>
      </c>
      <c r="Q174" s="57">
        <v>221733</v>
      </c>
      <c r="R174" s="57">
        <f t="shared" si="3"/>
        <v>221733</v>
      </c>
      <c r="T174" s="24"/>
    </row>
    <row r="175" spans="1:20" ht="31.5" x14ac:dyDescent="0.25">
      <c r="A175" s="53">
        <v>6792907430</v>
      </c>
      <c r="B175" s="53">
        <v>2016</v>
      </c>
      <c r="C175" s="53">
        <v>6792907430</v>
      </c>
      <c r="D175" s="55" t="s">
        <v>759</v>
      </c>
      <c r="E175" s="55" t="s">
        <v>77</v>
      </c>
      <c r="F175" s="56" t="s">
        <v>758</v>
      </c>
      <c r="G175" s="63" t="s">
        <v>82</v>
      </c>
      <c r="H175" s="55" t="s">
        <v>758</v>
      </c>
      <c r="I175" s="63" t="s">
        <v>82</v>
      </c>
      <c r="J175" s="57">
        <v>1331.91</v>
      </c>
      <c r="K175" s="61">
        <v>42736</v>
      </c>
      <c r="L175" s="61">
        <v>43830</v>
      </c>
      <c r="M175" s="59"/>
      <c r="N175" s="59"/>
      <c r="O175" s="57"/>
      <c r="P175" s="57">
        <v>0</v>
      </c>
      <c r="Q175" s="57">
        <v>1332</v>
      </c>
      <c r="R175" s="57">
        <f t="shared" si="3"/>
        <v>1332</v>
      </c>
      <c r="T175" s="24"/>
    </row>
    <row r="176" spans="1:20" ht="31.5" x14ac:dyDescent="0.25">
      <c r="A176" s="53" t="s">
        <v>760</v>
      </c>
      <c r="B176" s="53">
        <v>2016</v>
      </c>
      <c r="C176" s="53" t="s">
        <v>760</v>
      </c>
      <c r="D176" s="55" t="s">
        <v>761</v>
      </c>
      <c r="E176" s="55" t="s">
        <v>77</v>
      </c>
      <c r="F176" s="56" t="s">
        <v>758</v>
      </c>
      <c r="G176" s="63" t="s">
        <v>82</v>
      </c>
      <c r="H176" s="55" t="s">
        <v>758</v>
      </c>
      <c r="I176" s="63" t="s">
        <v>82</v>
      </c>
      <c r="J176" s="57">
        <v>26813.27</v>
      </c>
      <c r="K176" s="61">
        <v>42736</v>
      </c>
      <c r="L176" s="61">
        <v>43830</v>
      </c>
      <c r="M176" s="59"/>
      <c r="N176" s="59"/>
      <c r="O176" s="57"/>
      <c r="P176" s="57">
        <v>0</v>
      </c>
      <c r="Q176" s="57">
        <v>26813.27</v>
      </c>
      <c r="R176" s="57">
        <f t="shared" si="3"/>
        <v>26813.27</v>
      </c>
      <c r="T176" s="24"/>
    </row>
    <row r="177" spans="1:20" ht="31.5" x14ac:dyDescent="0.25">
      <c r="A177" s="53" t="s">
        <v>762</v>
      </c>
      <c r="B177" s="53">
        <v>2016</v>
      </c>
      <c r="C177" s="53" t="s">
        <v>762</v>
      </c>
      <c r="D177" s="55" t="s">
        <v>763</v>
      </c>
      <c r="E177" s="55" t="s">
        <v>77</v>
      </c>
      <c r="F177" s="56" t="s">
        <v>764</v>
      </c>
      <c r="G177" s="63" t="s">
        <v>765</v>
      </c>
      <c r="H177" s="55" t="s">
        <v>758</v>
      </c>
      <c r="I177" s="63" t="s">
        <v>765</v>
      </c>
      <c r="J177" s="57">
        <v>26975</v>
      </c>
      <c r="K177" s="61">
        <v>42736</v>
      </c>
      <c r="L177" s="61">
        <v>43830</v>
      </c>
      <c r="M177" s="59"/>
      <c r="N177" s="59"/>
      <c r="O177" s="57"/>
      <c r="P177" s="57">
        <v>0</v>
      </c>
      <c r="Q177" s="57">
        <v>26975</v>
      </c>
      <c r="R177" s="57">
        <f t="shared" si="3"/>
        <v>26975</v>
      </c>
      <c r="T177" s="24"/>
    </row>
    <row r="178" spans="1:20" x14ac:dyDescent="0.25">
      <c r="A178" s="53" t="s">
        <v>766</v>
      </c>
      <c r="B178" s="53">
        <v>2016</v>
      </c>
      <c r="C178" s="53" t="s">
        <v>766</v>
      </c>
      <c r="D178" s="55" t="s">
        <v>767</v>
      </c>
      <c r="E178" s="55" t="s">
        <v>77</v>
      </c>
      <c r="F178" s="56" t="s">
        <v>758</v>
      </c>
      <c r="G178" s="63" t="s">
        <v>82</v>
      </c>
      <c r="H178" s="55" t="s">
        <v>758</v>
      </c>
      <c r="I178" s="63" t="s">
        <v>82</v>
      </c>
      <c r="J178" s="57">
        <v>19605</v>
      </c>
      <c r="K178" s="61">
        <v>42736</v>
      </c>
      <c r="L178" s="61">
        <v>43830</v>
      </c>
      <c r="M178" s="59"/>
      <c r="N178" s="59"/>
      <c r="O178" s="57"/>
      <c r="P178" s="57">
        <v>0</v>
      </c>
      <c r="Q178" s="57">
        <v>19605</v>
      </c>
      <c r="R178" s="57">
        <f t="shared" si="3"/>
        <v>19605</v>
      </c>
      <c r="T178" s="24"/>
    </row>
    <row r="179" spans="1:20" ht="31.5" x14ac:dyDescent="0.25">
      <c r="A179" s="53" t="s">
        <v>768</v>
      </c>
      <c r="B179" s="53">
        <v>2016</v>
      </c>
      <c r="C179" s="53" t="s">
        <v>768</v>
      </c>
      <c r="D179" s="55" t="s">
        <v>769</v>
      </c>
      <c r="E179" s="55" t="s">
        <v>77</v>
      </c>
      <c r="F179" s="56" t="s">
        <v>770</v>
      </c>
      <c r="G179" s="63" t="s">
        <v>771</v>
      </c>
      <c r="H179" s="55" t="s">
        <v>772</v>
      </c>
      <c r="I179" s="63" t="s">
        <v>771</v>
      </c>
      <c r="J179" s="57">
        <v>6240</v>
      </c>
      <c r="K179" s="61">
        <v>42736</v>
      </c>
      <c r="L179" s="61">
        <v>43830</v>
      </c>
      <c r="M179" s="59"/>
      <c r="N179" s="59"/>
      <c r="O179" s="57"/>
      <c r="P179" s="57">
        <v>0</v>
      </c>
      <c r="Q179" s="57">
        <v>6240</v>
      </c>
      <c r="R179" s="57">
        <f t="shared" si="3"/>
        <v>6240</v>
      </c>
      <c r="T179" s="24"/>
    </row>
    <row r="180" spans="1:20" ht="31.5" x14ac:dyDescent="0.25">
      <c r="A180" s="53" t="s">
        <v>773</v>
      </c>
      <c r="B180" s="53">
        <v>2016</v>
      </c>
      <c r="C180" s="53" t="s">
        <v>773</v>
      </c>
      <c r="D180" s="55" t="s">
        <v>387</v>
      </c>
      <c r="E180" s="55" t="s">
        <v>58</v>
      </c>
      <c r="F180" s="56" t="s">
        <v>388</v>
      </c>
      <c r="G180" s="63" t="s">
        <v>389</v>
      </c>
      <c r="H180" s="55" t="s">
        <v>388</v>
      </c>
      <c r="I180" s="63" t="s">
        <v>389</v>
      </c>
      <c r="J180" s="57">
        <v>25850</v>
      </c>
      <c r="K180" s="61">
        <v>42615</v>
      </c>
      <c r="L180" s="61">
        <v>42825</v>
      </c>
      <c r="M180" s="59"/>
      <c r="N180" s="59"/>
      <c r="O180" s="57"/>
      <c r="P180" s="57">
        <v>7380</v>
      </c>
      <c r="Q180" s="57">
        <v>18450</v>
      </c>
      <c r="R180" s="57">
        <f t="shared" si="3"/>
        <v>25830</v>
      </c>
      <c r="T180" s="24"/>
    </row>
    <row r="181" spans="1:20" ht="31.5" x14ac:dyDescent="0.25">
      <c r="A181" s="53" t="s">
        <v>776</v>
      </c>
      <c r="B181" s="53">
        <v>2016</v>
      </c>
      <c r="C181" s="53" t="s">
        <v>776</v>
      </c>
      <c r="D181" s="55" t="s">
        <v>777</v>
      </c>
      <c r="E181" s="55" t="s">
        <v>58</v>
      </c>
      <c r="F181" s="56" t="s">
        <v>269</v>
      </c>
      <c r="G181" s="63" t="s">
        <v>270</v>
      </c>
      <c r="H181" s="55" t="s">
        <v>269</v>
      </c>
      <c r="I181" s="63" t="s">
        <v>270</v>
      </c>
      <c r="J181" s="57">
        <v>1955</v>
      </c>
      <c r="K181" s="61">
        <v>42625</v>
      </c>
      <c r="L181" s="61">
        <v>42735</v>
      </c>
      <c r="M181" s="59"/>
      <c r="N181" s="59"/>
      <c r="O181" s="57"/>
      <c r="P181" s="57">
        <v>791.25</v>
      </c>
      <c r="Q181" s="57">
        <v>963.93442622950818</v>
      </c>
      <c r="R181" s="57">
        <f t="shared" si="3"/>
        <v>1755.1844262295081</v>
      </c>
      <c r="T181" s="24"/>
    </row>
    <row r="182" spans="1:20" ht="31.5" x14ac:dyDescent="0.25">
      <c r="A182" s="53" t="s">
        <v>778</v>
      </c>
      <c r="B182" s="53">
        <v>2016</v>
      </c>
      <c r="C182" s="53" t="s">
        <v>778</v>
      </c>
      <c r="D182" s="55" t="s">
        <v>779</v>
      </c>
      <c r="E182" s="55" t="s">
        <v>58</v>
      </c>
      <c r="F182" s="56" t="s">
        <v>662</v>
      </c>
      <c r="G182" s="63" t="s">
        <v>663</v>
      </c>
      <c r="H182" s="55" t="s">
        <v>662</v>
      </c>
      <c r="I182" s="63" t="s">
        <v>663</v>
      </c>
      <c r="J182" s="57">
        <v>5160</v>
      </c>
      <c r="K182" s="61">
        <v>42625</v>
      </c>
      <c r="L182" s="61">
        <v>42735</v>
      </c>
      <c r="M182" s="59"/>
      <c r="N182" s="59"/>
      <c r="O182" s="57"/>
      <c r="P182" s="57">
        <v>790</v>
      </c>
      <c r="Q182" s="57">
        <v>3950</v>
      </c>
      <c r="R182" s="57">
        <f t="shared" si="3"/>
        <v>4740</v>
      </c>
      <c r="T182" s="24"/>
    </row>
    <row r="183" spans="1:20" ht="31.5" x14ac:dyDescent="0.25">
      <c r="A183" s="53" t="s">
        <v>780</v>
      </c>
      <c r="B183" s="53">
        <v>2016</v>
      </c>
      <c r="C183" s="53" t="s">
        <v>780</v>
      </c>
      <c r="D183" s="55" t="s">
        <v>781</v>
      </c>
      <c r="E183" s="55" t="s">
        <v>58</v>
      </c>
      <c r="F183" s="56" t="s">
        <v>86</v>
      </c>
      <c r="G183" s="63" t="s">
        <v>87</v>
      </c>
      <c r="H183" s="55" t="s">
        <v>86</v>
      </c>
      <c r="I183" s="63" t="s">
        <v>87</v>
      </c>
      <c r="J183" s="57">
        <v>31014</v>
      </c>
      <c r="K183" s="61">
        <v>42625</v>
      </c>
      <c r="L183" s="61">
        <v>42625</v>
      </c>
      <c r="M183" s="59"/>
      <c r="N183" s="59"/>
      <c r="O183" s="57"/>
      <c r="P183" s="57">
        <v>0</v>
      </c>
      <c r="Q183" s="57">
        <v>31023.999999999996</v>
      </c>
      <c r="R183" s="57">
        <f t="shared" si="3"/>
        <v>31023.999999999996</v>
      </c>
      <c r="T183" s="24"/>
    </row>
    <row r="184" spans="1:20" ht="31.5" x14ac:dyDescent="0.25">
      <c r="A184" s="53" t="s">
        <v>782</v>
      </c>
      <c r="B184" s="53">
        <v>2016</v>
      </c>
      <c r="C184" s="53" t="s">
        <v>782</v>
      </c>
      <c r="D184" s="55" t="s">
        <v>783</v>
      </c>
      <c r="E184" s="55" t="s">
        <v>58</v>
      </c>
      <c r="F184" s="56" t="s">
        <v>784</v>
      </c>
      <c r="G184" s="63" t="s">
        <v>785</v>
      </c>
      <c r="H184" s="55" t="s">
        <v>784</v>
      </c>
      <c r="I184" s="63" t="s">
        <v>785</v>
      </c>
      <c r="J184" s="57">
        <v>2685</v>
      </c>
      <c r="K184" s="61">
        <v>42628</v>
      </c>
      <c r="L184" s="61">
        <v>42735</v>
      </c>
      <c r="M184" s="59"/>
      <c r="N184" s="59"/>
      <c r="O184" s="57"/>
      <c r="P184" s="57">
        <v>0</v>
      </c>
      <c r="Q184" s="57">
        <v>2500</v>
      </c>
      <c r="R184" s="57">
        <f t="shared" si="3"/>
        <v>2500</v>
      </c>
      <c r="T184" s="24"/>
    </row>
    <row r="185" spans="1:20" ht="94.5" x14ac:dyDescent="0.25">
      <c r="A185" s="53" t="s">
        <v>786</v>
      </c>
      <c r="B185" s="53">
        <v>2016</v>
      </c>
      <c r="C185" s="53" t="s">
        <v>786</v>
      </c>
      <c r="D185" s="55" t="s">
        <v>787</v>
      </c>
      <c r="E185" s="55" t="s">
        <v>77</v>
      </c>
      <c r="F185" s="56" t="s">
        <v>1608</v>
      </c>
      <c r="G185" s="63" t="s">
        <v>1609</v>
      </c>
      <c r="H185" s="55" t="s">
        <v>1333</v>
      </c>
      <c r="I185" s="63" t="s">
        <v>1334</v>
      </c>
      <c r="J185" s="57">
        <v>2550000</v>
      </c>
      <c r="K185" s="61">
        <v>42993</v>
      </c>
      <c r="L185" s="61">
        <v>44377</v>
      </c>
      <c r="M185" s="59"/>
      <c r="N185" s="59"/>
      <c r="O185" s="57"/>
      <c r="P185" s="57"/>
      <c r="Q185" s="57">
        <v>0</v>
      </c>
      <c r="R185" s="57">
        <f t="shared" si="3"/>
        <v>0</v>
      </c>
      <c r="T185" s="24"/>
    </row>
    <row r="186" spans="1:20" ht="78.75" x14ac:dyDescent="0.25">
      <c r="A186" s="53">
        <v>6804268395</v>
      </c>
      <c r="B186" s="53">
        <v>2016</v>
      </c>
      <c r="C186" s="53">
        <v>6804268395</v>
      </c>
      <c r="D186" s="55" t="s">
        <v>788</v>
      </c>
      <c r="E186" s="55" t="s">
        <v>77</v>
      </c>
      <c r="F186" s="56" t="s">
        <v>1610</v>
      </c>
      <c r="G186" s="63" t="s">
        <v>1611</v>
      </c>
      <c r="H186" s="55" t="s">
        <v>1610</v>
      </c>
      <c r="I186" s="63" t="s">
        <v>1611</v>
      </c>
      <c r="J186" s="57">
        <v>550000</v>
      </c>
      <c r="K186" s="61">
        <v>42993</v>
      </c>
      <c r="L186" s="61">
        <v>44377</v>
      </c>
      <c r="M186" s="59"/>
      <c r="N186" s="59"/>
      <c r="O186" s="57"/>
      <c r="P186" s="57"/>
      <c r="Q186" s="57">
        <v>0</v>
      </c>
      <c r="R186" s="57">
        <f t="shared" si="3"/>
        <v>0</v>
      </c>
      <c r="T186" s="24"/>
    </row>
    <row r="187" spans="1:20" ht="94.5" x14ac:dyDescent="0.25">
      <c r="A187" s="53" t="s">
        <v>789</v>
      </c>
      <c r="B187" s="53">
        <v>2016</v>
      </c>
      <c r="C187" s="53" t="s">
        <v>789</v>
      </c>
      <c r="D187" s="55" t="s">
        <v>790</v>
      </c>
      <c r="E187" s="55" t="s">
        <v>77</v>
      </c>
      <c r="F187" s="56" t="s">
        <v>1612</v>
      </c>
      <c r="G187" s="63" t="s">
        <v>1613</v>
      </c>
      <c r="H187" s="55" t="s">
        <v>1350</v>
      </c>
      <c r="I187" s="63" t="s">
        <v>1351</v>
      </c>
      <c r="J187" s="57">
        <v>200000</v>
      </c>
      <c r="K187" s="61">
        <v>42993</v>
      </c>
      <c r="L187" s="61">
        <v>44377</v>
      </c>
      <c r="M187" s="59"/>
      <c r="N187" s="59"/>
      <c r="O187" s="57"/>
      <c r="P187" s="57"/>
      <c r="Q187" s="57">
        <v>0</v>
      </c>
      <c r="R187" s="57">
        <f t="shared" si="3"/>
        <v>0</v>
      </c>
      <c r="T187" s="24"/>
    </row>
    <row r="188" spans="1:20" ht="47.25" x14ac:dyDescent="0.25">
      <c r="A188" s="53" t="s">
        <v>791</v>
      </c>
      <c r="B188" s="53">
        <v>2016</v>
      </c>
      <c r="C188" s="53" t="s">
        <v>791</v>
      </c>
      <c r="D188" s="55" t="s">
        <v>792</v>
      </c>
      <c r="E188" s="55" t="s">
        <v>77</v>
      </c>
      <c r="F188" s="56" t="s">
        <v>793</v>
      </c>
      <c r="G188" s="63" t="s">
        <v>794</v>
      </c>
      <c r="H188" s="55" t="s">
        <v>1614</v>
      </c>
      <c r="I188" s="63" t="s">
        <v>1615</v>
      </c>
      <c r="J188" s="57">
        <v>442522.8</v>
      </c>
      <c r="K188" s="61">
        <v>42632</v>
      </c>
      <c r="L188" s="61">
        <v>44196</v>
      </c>
      <c r="M188" s="59"/>
      <c r="N188" s="59"/>
      <c r="O188" s="57"/>
      <c r="P188" s="57"/>
      <c r="Q188" s="57">
        <v>53063.128350000006</v>
      </c>
      <c r="R188" s="57">
        <f t="shared" si="3"/>
        <v>53063.128350000006</v>
      </c>
      <c r="T188" s="24"/>
    </row>
    <row r="189" spans="1:20" ht="78.75" x14ac:dyDescent="0.25">
      <c r="A189" s="53" t="s">
        <v>795</v>
      </c>
      <c r="B189" s="53">
        <v>2016</v>
      </c>
      <c r="C189" s="53" t="s">
        <v>795</v>
      </c>
      <c r="D189" s="55" t="s">
        <v>796</v>
      </c>
      <c r="E189" s="55" t="s">
        <v>77</v>
      </c>
      <c r="F189" s="56" t="s">
        <v>797</v>
      </c>
      <c r="G189" s="63" t="s">
        <v>798</v>
      </c>
      <c r="H189" s="55" t="s">
        <v>1616</v>
      </c>
      <c r="I189" s="63" t="s">
        <v>111</v>
      </c>
      <c r="J189" s="57">
        <v>410791</v>
      </c>
      <c r="K189" s="61">
        <v>42632</v>
      </c>
      <c r="L189" s="61">
        <v>44196</v>
      </c>
      <c r="M189" s="59"/>
      <c r="N189" s="59"/>
      <c r="O189" s="57"/>
      <c r="P189" s="57"/>
      <c r="Q189" s="57">
        <v>61553.876850000001</v>
      </c>
      <c r="R189" s="57">
        <f t="shared" si="3"/>
        <v>61553.876850000001</v>
      </c>
      <c r="T189" s="24"/>
    </row>
    <row r="190" spans="1:20" ht="78.75" x14ac:dyDescent="0.25">
      <c r="A190" s="53" t="s">
        <v>799</v>
      </c>
      <c r="B190" s="53">
        <v>2016</v>
      </c>
      <c r="C190" s="53" t="s">
        <v>799</v>
      </c>
      <c r="D190" s="55" t="s">
        <v>800</v>
      </c>
      <c r="E190" s="55" t="s">
        <v>77</v>
      </c>
      <c r="F190" s="56" t="s">
        <v>801</v>
      </c>
      <c r="G190" s="63" t="s">
        <v>802</v>
      </c>
      <c r="H190" s="55" t="s">
        <v>1614</v>
      </c>
      <c r="I190" s="63" t="s">
        <v>1615</v>
      </c>
      <c r="J190" s="57">
        <v>39698.400000000001</v>
      </c>
      <c r="K190" s="61">
        <v>42632</v>
      </c>
      <c r="L190" s="61">
        <v>44196</v>
      </c>
      <c r="M190" s="59"/>
      <c r="N190" s="59"/>
      <c r="O190" s="57"/>
      <c r="P190" s="57"/>
      <c r="Q190" s="57">
        <v>4841.6943999999994</v>
      </c>
      <c r="R190" s="57">
        <f t="shared" si="3"/>
        <v>4841.6943999999994</v>
      </c>
      <c r="T190" s="24"/>
    </row>
    <row r="191" spans="1:20" ht="31.5" x14ac:dyDescent="0.25">
      <c r="A191" s="53" t="s">
        <v>803</v>
      </c>
      <c r="B191" s="53">
        <v>2016</v>
      </c>
      <c r="C191" s="53" t="s">
        <v>803</v>
      </c>
      <c r="D191" s="55" t="s">
        <v>804</v>
      </c>
      <c r="E191" s="55" t="s">
        <v>58</v>
      </c>
      <c r="F191" s="56" t="s">
        <v>622</v>
      </c>
      <c r="G191" s="63" t="s">
        <v>368</v>
      </c>
      <c r="H191" s="55" t="s">
        <v>622</v>
      </c>
      <c r="I191" s="63" t="s">
        <v>368</v>
      </c>
      <c r="J191" s="57">
        <v>22000</v>
      </c>
      <c r="K191" s="61">
        <v>42642</v>
      </c>
      <c r="L191" s="61">
        <v>42674</v>
      </c>
      <c r="M191" s="59"/>
      <c r="N191" s="59"/>
      <c r="O191" s="57"/>
      <c r="P191" s="57">
        <v>0</v>
      </c>
      <c r="Q191" s="57">
        <v>19440.699999999997</v>
      </c>
      <c r="R191" s="57">
        <f t="shared" si="3"/>
        <v>19440.699999999997</v>
      </c>
      <c r="T191" s="24"/>
    </row>
    <row r="192" spans="1:20" ht="31.5" x14ac:dyDescent="0.25">
      <c r="A192" s="53" t="s">
        <v>805</v>
      </c>
      <c r="B192" s="53">
        <v>2016</v>
      </c>
      <c r="C192" s="53" t="s">
        <v>805</v>
      </c>
      <c r="D192" s="55" t="s">
        <v>806</v>
      </c>
      <c r="E192" s="55" t="s">
        <v>58</v>
      </c>
      <c r="F192" s="56" t="s">
        <v>807</v>
      </c>
      <c r="G192" s="63" t="s">
        <v>26</v>
      </c>
      <c r="H192" s="55" t="s">
        <v>807</v>
      </c>
      <c r="I192" s="63" t="s">
        <v>26</v>
      </c>
      <c r="J192" s="57">
        <v>7950</v>
      </c>
      <c r="K192" s="61">
        <v>42648</v>
      </c>
      <c r="L192" s="61">
        <v>43769</v>
      </c>
      <c r="M192" s="59"/>
      <c r="N192" s="59"/>
      <c r="O192" s="57"/>
      <c r="P192" s="57">
        <v>0</v>
      </c>
      <c r="Q192" s="57">
        <v>696.1190983606557</v>
      </c>
      <c r="R192" s="57">
        <f t="shared" si="3"/>
        <v>696.1190983606557</v>
      </c>
      <c r="T192" s="24"/>
    </row>
    <row r="193" spans="1:21" ht="78.75" x14ac:dyDescent="0.25">
      <c r="A193" s="53" t="s">
        <v>808</v>
      </c>
      <c r="B193" s="53">
        <v>2016</v>
      </c>
      <c r="C193" s="53" t="s">
        <v>808</v>
      </c>
      <c r="D193" s="55" t="s">
        <v>96</v>
      </c>
      <c r="E193" s="55" t="s">
        <v>77</v>
      </c>
      <c r="F193" s="56" t="s">
        <v>809</v>
      </c>
      <c r="G193" s="63" t="s">
        <v>810</v>
      </c>
      <c r="H193" s="55" t="s">
        <v>811</v>
      </c>
      <c r="I193" s="63" t="s">
        <v>812</v>
      </c>
      <c r="J193" s="57">
        <v>96460</v>
      </c>
      <c r="K193" s="61">
        <v>42649</v>
      </c>
      <c r="L193" s="61">
        <v>43465</v>
      </c>
      <c r="M193" s="59"/>
      <c r="N193" s="59"/>
      <c r="O193" s="57"/>
      <c r="P193" s="57">
        <v>0</v>
      </c>
      <c r="Q193" s="57">
        <v>39482.800000000003</v>
      </c>
      <c r="R193" s="57">
        <f t="shared" si="3"/>
        <v>39482.800000000003</v>
      </c>
      <c r="T193" s="24"/>
    </row>
    <row r="194" spans="1:21" ht="31.5" x14ac:dyDescent="0.25">
      <c r="A194" s="53" t="s">
        <v>813</v>
      </c>
      <c r="B194" s="53">
        <v>2016</v>
      </c>
      <c r="C194" s="53" t="s">
        <v>813</v>
      </c>
      <c r="D194" s="55" t="s">
        <v>814</v>
      </c>
      <c r="E194" s="55" t="s">
        <v>58</v>
      </c>
      <c r="F194" s="56" t="s">
        <v>815</v>
      </c>
      <c r="G194" s="63" t="s">
        <v>816</v>
      </c>
      <c r="H194" s="55" t="s">
        <v>815</v>
      </c>
      <c r="I194" s="63" t="s">
        <v>816</v>
      </c>
      <c r="J194" s="57">
        <v>850</v>
      </c>
      <c r="K194" s="61">
        <v>42649</v>
      </c>
      <c r="L194" s="61">
        <v>42735</v>
      </c>
      <c r="M194" s="59"/>
      <c r="N194" s="59"/>
      <c r="O194" s="57"/>
      <c r="P194" s="57">
        <v>0</v>
      </c>
      <c r="Q194" s="57">
        <v>818</v>
      </c>
      <c r="R194" s="57">
        <f t="shared" si="3"/>
        <v>818</v>
      </c>
      <c r="T194" s="24"/>
    </row>
    <row r="195" spans="1:21" ht="78.75" x14ac:dyDescent="0.25">
      <c r="A195" s="53" t="s">
        <v>817</v>
      </c>
      <c r="B195" s="53">
        <v>2016</v>
      </c>
      <c r="C195" s="53" t="s">
        <v>817</v>
      </c>
      <c r="D195" s="55" t="s">
        <v>818</v>
      </c>
      <c r="E195" s="55" t="s">
        <v>50</v>
      </c>
      <c r="F195" s="56" t="s">
        <v>819</v>
      </c>
      <c r="G195" s="63" t="s">
        <v>820</v>
      </c>
      <c r="H195" s="55" t="s">
        <v>622</v>
      </c>
      <c r="I195" s="63" t="s">
        <v>368</v>
      </c>
      <c r="J195" s="57">
        <v>39975</v>
      </c>
      <c r="K195" s="61">
        <v>42653</v>
      </c>
      <c r="L195" s="61">
        <v>42735</v>
      </c>
      <c r="M195" s="59"/>
      <c r="N195" s="59"/>
      <c r="O195" s="57"/>
      <c r="P195" s="57">
        <v>0</v>
      </c>
      <c r="Q195" s="57">
        <f>40903.62-930</f>
        <v>39973.620000000003</v>
      </c>
      <c r="R195" s="57">
        <f t="shared" si="3"/>
        <v>39973.620000000003</v>
      </c>
      <c r="T195" s="24"/>
    </row>
    <row r="196" spans="1:21" ht="31.5" x14ac:dyDescent="0.25">
      <c r="A196" s="53" t="s">
        <v>821</v>
      </c>
      <c r="B196" s="53">
        <v>2016</v>
      </c>
      <c r="C196" s="53" t="s">
        <v>821</v>
      </c>
      <c r="D196" s="55" t="s">
        <v>822</v>
      </c>
      <c r="E196" s="55" t="s">
        <v>58</v>
      </c>
      <c r="F196" s="56" t="s">
        <v>823</v>
      </c>
      <c r="G196" s="63" t="s">
        <v>824</v>
      </c>
      <c r="H196" s="55" t="s">
        <v>823</v>
      </c>
      <c r="I196" s="63" t="s">
        <v>824</v>
      </c>
      <c r="J196" s="57">
        <v>1190</v>
      </c>
      <c r="K196" s="61">
        <v>42655</v>
      </c>
      <c r="L196" s="61">
        <v>42735</v>
      </c>
      <c r="M196" s="59"/>
      <c r="N196" s="59"/>
      <c r="O196" s="57"/>
      <c r="P196" s="57">
        <v>0</v>
      </c>
      <c r="Q196" s="57">
        <v>1190</v>
      </c>
      <c r="R196" s="57">
        <f t="shared" si="3"/>
        <v>1190</v>
      </c>
      <c r="T196" s="24"/>
    </row>
    <row r="197" spans="1:21" ht="31.5" x14ac:dyDescent="0.25">
      <c r="A197" s="53" t="s">
        <v>825</v>
      </c>
      <c r="B197" s="53">
        <v>2016</v>
      </c>
      <c r="C197" s="53" t="s">
        <v>825</v>
      </c>
      <c r="D197" s="55" t="s">
        <v>826</v>
      </c>
      <c r="E197" s="55" t="s">
        <v>58</v>
      </c>
      <c r="F197" s="56" t="s">
        <v>827</v>
      </c>
      <c r="G197" s="63" t="s">
        <v>828</v>
      </c>
      <c r="H197" s="55" t="s">
        <v>827</v>
      </c>
      <c r="I197" s="63" t="s">
        <v>828</v>
      </c>
      <c r="J197" s="57">
        <v>737</v>
      </c>
      <c r="K197" s="61">
        <v>42656</v>
      </c>
      <c r="L197" s="61">
        <v>42735</v>
      </c>
      <c r="M197" s="59"/>
      <c r="N197" s="59"/>
      <c r="O197" s="57"/>
      <c r="P197" s="57">
        <v>0</v>
      </c>
      <c r="Q197" s="57">
        <v>737</v>
      </c>
      <c r="R197" s="57">
        <f t="shared" si="3"/>
        <v>737</v>
      </c>
      <c r="T197" s="24"/>
    </row>
    <row r="198" spans="1:21" ht="31.5" x14ac:dyDescent="0.25">
      <c r="A198" s="53" t="s">
        <v>829</v>
      </c>
      <c r="B198" s="53">
        <v>2016</v>
      </c>
      <c r="C198" s="53" t="s">
        <v>829</v>
      </c>
      <c r="D198" s="55" t="s">
        <v>830</v>
      </c>
      <c r="E198" s="55" t="s">
        <v>58</v>
      </c>
      <c r="F198" s="56" t="s">
        <v>831</v>
      </c>
      <c r="G198" s="63" t="s">
        <v>832</v>
      </c>
      <c r="H198" s="55" t="s">
        <v>831</v>
      </c>
      <c r="I198" s="63" t="s">
        <v>832</v>
      </c>
      <c r="J198" s="57">
        <v>1800</v>
      </c>
      <c r="K198" s="61">
        <v>42657</v>
      </c>
      <c r="L198" s="61">
        <v>42735</v>
      </c>
      <c r="M198" s="59"/>
      <c r="N198" s="59"/>
      <c r="O198" s="57"/>
      <c r="P198" s="57">
        <v>0</v>
      </c>
      <c r="Q198" s="57">
        <v>1795.0000000000002</v>
      </c>
      <c r="R198" s="57">
        <f t="shared" si="3"/>
        <v>1795.0000000000002</v>
      </c>
      <c r="T198" s="24"/>
    </row>
    <row r="199" spans="1:21" ht="31.5" x14ac:dyDescent="0.25">
      <c r="A199" s="53" t="s">
        <v>833</v>
      </c>
      <c r="B199" s="53">
        <v>2016</v>
      </c>
      <c r="C199" s="53" t="s">
        <v>833</v>
      </c>
      <c r="D199" s="55" t="s">
        <v>834</v>
      </c>
      <c r="E199" s="55" t="s">
        <v>58</v>
      </c>
      <c r="F199" s="56" t="s">
        <v>835</v>
      </c>
      <c r="G199" s="63" t="s">
        <v>836</v>
      </c>
      <c r="H199" s="55" t="s">
        <v>835</v>
      </c>
      <c r="I199" s="63" t="s">
        <v>836</v>
      </c>
      <c r="J199" s="57">
        <v>1300</v>
      </c>
      <c r="K199" s="61">
        <v>42657</v>
      </c>
      <c r="L199" s="61">
        <v>42735</v>
      </c>
      <c r="M199" s="59"/>
      <c r="N199" s="59"/>
      <c r="O199" s="57"/>
      <c r="P199" s="57">
        <v>0</v>
      </c>
      <c r="Q199" s="57">
        <v>1300</v>
      </c>
      <c r="R199" s="57">
        <f t="shared" si="3"/>
        <v>1300</v>
      </c>
      <c r="T199" s="24"/>
    </row>
    <row r="200" spans="1:21" ht="31.5" x14ac:dyDescent="0.25">
      <c r="A200" s="53" t="s">
        <v>837</v>
      </c>
      <c r="B200" s="53">
        <v>2016</v>
      </c>
      <c r="C200" s="53" t="s">
        <v>837</v>
      </c>
      <c r="D200" s="55" t="s">
        <v>838</v>
      </c>
      <c r="E200" s="55" t="s">
        <v>58</v>
      </c>
      <c r="F200" s="56" t="s">
        <v>839</v>
      </c>
      <c r="G200" s="63" t="s">
        <v>71</v>
      </c>
      <c r="H200" s="55" t="s">
        <v>839</v>
      </c>
      <c r="I200" s="63" t="s">
        <v>71</v>
      </c>
      <c r="J200" s="57">
        <v>30000</v>
      </c>
      <c r="K200" s="61">
        <v>42661</v>
      </c>
      <c r="L200" s="61">
        <v>43769</v>
      </c>
      <c r="M200" s="59"/>
      <c r="N200" s="59"/>
      <c r="O200" s="57"/>
      <c r="P200" s="57">
        <v>0</v>
      </c>
      <c r="Q200" s="57">
        <v>5232.2276393442626</v>
      </c>
      <c r="R200" s="57">
        <f t="shared" si="3"/>
        <v>5232.2276393442626</v>
      </c>
      <c r="T200" s="24"/>
      <c r="U200" s="64"/>
    </row>
    <row r="201" spans="1:21" ht="47.25" x14ac:dyDescent="0.25">
      <c r="A201" s="53" t="s">
        <v>840</v>
      </c>
      <c r="B201" s="53">
        <v>2016</v>
      </c>
      <c r="C201" s="53" t="s">
        <v>840</v>
      </c>
      <c r="D201" s="55" t="s">
        <v>841</v>
      </c>
      <c r="E201" s="55" t="s">
        <v>58</v>
      </c>
      <c r="F201" s="56" t="s">
        <v>53</v>
      </c>
      <c r="G201" s="63" t="s">
        <v>54</v>
      </c>
      <c r="H201" s="55" t="s">
        <v>53</v>
      </c>
      <c r="I201" s="63" t="s">
        <v>54</v>
      </c>
      <c r="J201" s="57">
        <v>9315</v>
      </c>
      <c r="K201" s="61">
        <v>42664</v>
      </c>
      <c r="L201" s="61">
        <v>42735</v>
      </c>
      <c r="M201" s="59"/>
      <c r="N201" s="59"/>
      <c r="O201" s="57"/>
      <c r="P201" s="57">
        <v>0</v>
      </c>
      <c r="Q201" s="57">
        <v>9290</v>
      </c>
      <c r="R201" s="57">
        <f t="shared" si="3"/>
        <v>9290</v>
      </c>
      <c r="T201" s="24"/>
    </row>
    <row r="202" spans="1:21" ht="31.5" x14ac:dyDescent="0.25">
      <c r="A202" s="53" t="s">
        <v>842</v>
      </c>
      <c r="B202" s="53">
        <v>2016</v>
      </c>
      <c r="C202" s="53" t="s">
        <v>842</v>
      </c>
      <c r="D202" s="55" t="s">
        <v>843</v>
      </c>
      <c r="E202" s="55" t="s">
        <v>58</v>
      </c>
      <c r="F202" s="56" t="s">
        <v>844</v>
      </c>
      <c r="G202" s="63" t="s">
        <v>845</v>
      </c>
      <c r="H202" s="55" t="s">
        <v>844</v>
      </c>
      <c r="I202" s="63" t="s">
        <v>845</v>
      </c>
      <c r="J202" s="57">
        <v>1248</v>
      </c>
      <c r="K202" s="61">
        <v>42670</v>
      </c>
      <c r="L202" s="61">
        <v>43100</v>
      </c>
      <c r="M202" s="59"/>
      <c r="N202" s="59"/>
      <c r="O202" s="57"/>
      <c r="P202" s="57">
        <v>0</v>
      </c>
      <c r="Q202" s="57">
        <v>1248</v>
      </c>
      <c r="R202" s="57">
        <f t="shared" ref="R202:R265" si="4">+P202+Q202</f>
        <v>1248</v>
      </c>
      <c r="T202" s="24"/>
    </row>
    <row r="203" spans="1:21" ht="31.5" x14ac:dyDescent="0.25">
      <c r="A203" s="53" t="s">
        <v>846</v>
      </c>
      <c r="B203" s="53">
        <v>2016</v>
      </c>
      <c r="C203" s="53" t="s">
        <v>846</v>
      </c>
      <c r="D203" s="55" t="s">
        <v>703</v>
      </c>
      <c r="E203" s="55" t="s">
        <v>55</v>
      </c>
      <c r="F203" s="56" t="s">
        <v>847</v>
      </c>
      <c r="G203" s="63" t="s">
        <v>848</v>
      </c>
      <c r="H203" s="55" t="s">
        <v>847</v>
      </c>
      <c r="I203" s="63" t="s">
        <v>848</v>
      </c>
      <c r="J203" s="57">
        <v>3200</v>
      </c>
      <c r="K203" s="61">
        <v>42674</v>
      </c>
      <c r="L203" s="61">
        <v>42735</v>
      </c>
      <c r="M203" s="59"/>
      <c r="N203" s="59"/>
      <c r="O203" s="57"/>
      <c r="P203" s="57">
        <v>0</v>
      </c>
      <c r="Q203" s="57">
        <v>3136</v>
      </c>
      <c r="R203" s="57">
        <f t="shared" si="4"/>
        <v>3136</v>
      </c>
      <c r="T203" s="24"/>
    </row>
    <row r="204" spans="1:21" ht="110.25" x14ac:dyDescent="0.25">
      <c r="A204" s="53" t="s">
        <v>851</v>
      </c>
      <c r="B204" s="53">
        <v>2016</v>
      </c>
      <c r="C204" s="53" t="s">
        <v>851</v>
      </c>
      <c r="D204" s="55" t="s">
        <v>852</v>
      </c>
      <c r="E204" s="55" t="s">
        <v>85</v>
      </c>
      <c r="F204" s="56" t="s">
        <v>853</v>
      </c>
      <c r="G204" s="63" t="s">
        <v>854</v>
      </c>
      <c r="H204" s="55" t="s">
        <v>1617</v>
      </c>
      <c r="I204" s="63" t="s">
        <v>1618</v>
      </c>
      <c r="J204" s="57">
        <v>191499</v>
      </c>
      <c r="K204" s="61">
        <v>42682</v>
      </c>
      <c r="L204" s="61">
        <v>43434</v>
      </c>
      <c r="M204" s="59"/>
      <c r="N204" s="59"/>
      <c r="O204" s="57"/>
      <c r="P204" s="57">
        <v>0</v>
      </c>
      <c r="Q204" s="57">
        <v>118153.39660000002</v>
      </c>
      <c r="R204" s="57">
        <f t="shared" si="4"/>
        <v>118153.39660000002</v>
      </c>
      <c r="T204" s="24"/>
    </row>
    <row r="205" spans="1:21" ht="31.5" x14ac:dyDescent="0.25">
      <c r="A205" s="53" t="s">
        <v>855</v>
      </c>
      <c r="B205" s="53">
        <v>2016</v>
      </c>
      <c r="C205" s="53" t="s">
        <v>855</v>
      </c>
      <c r="D205" s="55" t="s">
        <v>856</v>
      </c>
      <c r="E205" s="55" t="s">
        <v>58</v>
      </c>
      <c r="F205" s="56" t="s">
        <v>676</v>
      </c>
      <c r="G205" s="63" t="s">
        <v>677</v>
      </c>
      <c r="H205" s="55" t="s">
        <v>676</v>
      </c>
      <c r="I205" s="63" t="s">
        <v>677</v>
      </c>
      <c r="J205" s="57">
        <v>204.75</v>
      </c>
      <c r="K205" s="61">
        <v>42684</v>
      </c>
      <c r="L205" s="61">
        <v>42735</v>
      </c>
      <c r="M205" s="59"/>
      <c r="N205" s="59"/>
      <c r="O205" s="57"/>
      <c r="P205" s="57">
        <v>0</v>
      </c>
      <c r="Q205" s="57">
        <v>204.75</v>
      </c>
      <c r="R205" s="57">
        <f t="shared" si="4"/>
        <v>204.75</v>
      </c>
      <c r="T205" s="24"/>
    </row>
    <row r="206" spans="1:21" ht="31.5" x14ac:dyDescent="0.25">
      <c r="A206" s="53" t="s">
        <v>857</v>
      </c>
      <c r="B206" s="53">
        <v>2016</v>
      </c>
      <c r="C206" s="53" t="s">
        <v>857</v>
      </c>
      <c r="D206" s="55" t="s">
        <v>858</v>
      </c>
      <c r="E206" s="55" t="s">
        <v>58</v>
      </c>
      <c r="F206" s="56" t="s">
        <v>610</v>
      </c>
      <c r="G206" s="63" t="s">
        <v>611</v>
      </c>
      <c r="H206" s="55" t="s">
        <v>610</v>
      </c>
      <c r="I206" s="63" t="s">
        <v>611</v>
      </c>
      <c r="J206" s="57">
        <v>1470</v>
      </c>
      <c r="K206" s="61">
        <v>42684</v>
      </c>
      <c r="L206" s="61">
        <v>42735</v>
      </c>
      <c r="M206" s="59"/>
      <c r="N206" s="59"/>
      <c r="O206" s="57"/>
      <c r="P206" s="57">
        <v>0</v>
      </c>
      <c r="Q206" s="57">
        <v>1454.688524590164</v>
      </c>
      <c r="R206" s="57">
        <f t="shared" si="4"/>
        <v>1454.688524590164</v>
      </c>
      <c r="T206" s="24"/>
    </row>
    <row r="207" spans="1:21" ht="31.5" x14ac:dyDescent="0.25">
      <c r="A207" s="53" t="s">
        <v>859</v>
      </c>
      <c r="B207" s="53">
        <v>2016</v>
      </c>
      <c r="C207" s="53" t="s">
        <v>859</v>
      </c>
      <c r="D207" s="55" t="s">
        <v>860</v>
      </c>
      <c r="E207" s="55" t="s">
        <v>55</v>
      </c>
      <c r="F207" s="56" t="s">
        <v>861</v>
      </c>
      <c r="G207" s="63" t="s">
        <v>862</v>
      </c>
      <c r="H207" s="55" t="s">
        <v>861</v>
      </c>
      <c r="I207" s="63" t="s">
        <v>862</v>
      </c>
      <c r="J207" s="57">
        <v>5000</v>
      </c>
      <c r="K207" s="61">
        <v>42690</v>
      </c>
      <c r="L207" s="61">
        <v>43192</v>
      </c>
      <c r="M207" s="59"/>
      <c r="N207" s="59"/>
      <c r="O207" s="57"/>
      <c r="P207" s="57">
        <v>0</v>
      </c>
      <c r="Q207" s="57">
        <v>0</v>
      </c>
      <c r="R207" s="57">
        <v>3988.29</v>
      </c>
      <c r="T207" s="24"/>
    </row>
    <row r="208" spans="1:21" ht="47.25" x14ac:dyDescent="0.25">
      <c r="A208" s="53" t="s">
        <v>863</v>
      </c>
      <c r="B208" s="53">
        <v>2016</v>
      </c>
      <c r="C208" s="53" t="s">
        <v>863</v>
      </c>
      <c r="D208" s="55" t="s">
        <v>864</v>
      </c>
      <c r="E208" s="55" t="s">
        <v>58</v>
      </c>
      <c r="F208" s="56" t="s">
        <v>344</v>
      </c>
      <c r="G208" s="63" t="s">
        <v>345</v>
      </c>
      <c r="H208" s="55" t="s">
        <v>344</v>
      </c>
      <c r="I208" s="63" t="s">
        <v>345</v>
      </c>
      <c r="J208" s="57">
        <v>5179.2</v>
      </c>
      <c r="K208" s="61">
        <v>42696</v>
      </c>
      <c r="L208" s="61">
        <v>42735</v>
      </c>
      <c r="M208" s="59"/>
      <c r="N208" s="59"/>
      <c r="O208" s="57"/>
      <c r="P208" s="57">
        <v>0</v>
      </c>
      <c r="Q208" s="57">
        <v>2589.6</v>
      </c>
      <c r="R208" s="57">
        <f t="shared" si="4"/>
        <v>2589.6</v>
      </c>
      <c r="T208" s="24"/>
    </row>
    <row r="209" spans="1:20" ht="31.5" x14ac:dyDescent="0.25">
      <c r="A209" s="53" t="s">
        <v>865</v>
      </c>
      <c r="B209" s="53">
        <v>2016</v>
      </c>
      <c r="C209" s="53" t="s">
        <v>865</v>
      </c>
      <c r="D209" s="55" t="s">
        <v>866</v>
      </c>
      <c r="E209" s="55" t="s">
        <v>58</v>
      </c>
      <c r="F209" s="56" t="s">
        <v>282</v>
      </c>
      <c r="G209" s="63" t="s">
        <v>283</v>
      </c>
      <c r="H209" s="55" t="s">
        <v>282</v>
      </c>
      <c r="I209" s="63" t="s">
        <v>283</v>
      </c>
      <c r="J209" s="57">
        <v>1614.6</v>
      </c>
      <c r="K209" s="61">
        <v>42696</v>
      </c>
      <c r="L209" s="61">
        <v>42735</v>
      </c>
      <c r="M209" s="59"/>
      <c r="N209" s="59"/>
      <c r="O209" s="57"/>
      <c r="P209" s="57">
        <v>0</v>
      </c>
      <c r="Q209" s="57">
        <v>0</v>
      </c>
      <c r="R209" s="57">
        <f t="shared" si="4"/>
        <v>0</v>
      </c>
      <c r="T209" s="24"/>
    </row>
    <row r="210" spans="1:20" ht="31.5" x14ac:dyDescent="0.25">
      <c r="A210" s="53" t="s">
        <v>867</v>
      </c>
      <c r="B210" s="53">
        <v>2016</v>
      </c>
      <c r="C210" s="53" t="s">
        <v>867</v>
      </c>
      <c r="D210" s="55" t="s">
        <v>868</v>
      </c>
      <c r="E210" s="55" t="s">
        <v>58</v>
      </c>
      <c r="F210" s="56" t="s">
        <v>869</v>
      </c>
      <c r="G210" s="63" t="s">
        <v>870</v>
      </c>
      <c r="H210" s="55" t="s">
        <v>869</v>
      </c>
      <c r="I210" s="63" t="s">
        <v>870</v>
      </c>
      <c r="J210" s="57">
        <v>8000</v>
      </c>
      <c r="K210" s="61">
        <v>42697</v>
      </c>
      <c r="L210" s="61">
        <v>42735</v>
      </c>
      <c r="M210" s="59"/>
      <c r="N210" s="59"/>
      <c r="O210" s="57"/>
      <c r="P210" s="57">
        <v>0</v>
      </c>
      <c r="Q210" s="57">
        <v>7735.3032786885242</v>
      </c>
      <c r="R210" s="57">
        <f t="shared" si="4"/>
        <v>7735.3032786885242</v>
      </c>
      <c r="T210" s="24"/>
    </row>
    <row r="211" spans="1:20" ht="31.5" x14ac:dyDescent="0.25">
      <c r="A211" s="53" t="s">
        <v>871</v>
      </c>
      <c r="B211" s="53">
        <v>2016</v>
      </c>
      <c r="C211" s="53" t="s">
        <v>871</v>
      </c>
      <c r="D211" s="55" t="s">
        <v>872</v>
      </c>
      <c r="E211" s="55" t="s">
        <v>58</v>
      </c>
      <c r="F211" s="56" t="s">
        <v>459</v>
      </c>
      <c r="G211" s="63" t="s">
        <v>125</v>
      </c>
      <c r="H211" s="55" t="s">
        <v>459</v>
      </c>
      <c r="I211" s="63" t="s">
        <v>125</v>
      </c>
      <c r="J211" s="57">
        <v>33120</v>
      </c>
      <c r="K211" s="61">
        <v>42697</v>
      </c>
      <c r="L211" s="61">
        <v>42735</v>
      </c>
      <c r="M211" s="59"/>
      <c r="N211" s="59"/>
      <c r="O211" s="57"/>
      <c r="P211" s="57">
        <v>0</v>
      </c>
      <c r="Q211" s="57">
        <v>32774.638196721309</v>
      </c>
      <c r="R211" s="57">
        <f t="shared" si="4"/>
        <v>32774.638196721309</v>
      </c>
      <c r="T211" s="24"/>
    </row>
    <row r="212" spans="1:20" ht="47.25" x14ac:dyDescent="0.25">
      <c r="A212" s="53" t="s">
        <v>873</v>
      </c>
      <c r="B212" s="53">
        <v>2016</v>
      </c>
      <c r="C212" s="53" t="s">
        <v>873</v>
      </c>
      <c r="D212" s="55" t="s">
        <v>874</v>
      </c>
      <c r="E212" s="55" t="s">
        <v>58</v>
      </c>
      <c r="F212" s="56" t="s">
        <v>875</v>
      </c>
      <c r="G212" s="63" t="s">
        <v>876</v>
      </c>
      <c r="H212" s="55" t="s">
        <v>875</v>
      </c>
      <c r="I212" s="63" t="s">
        <v>876</v>
      </c>
      <c r="J212" s="57">
        <v>15519</v>
      </c>
      <c r="K212" s="61">
        <v>42697</v>
      </c>
      <c r="L212" s="61">
        <v>43100</v>
      </c>
      <c r="M212" s="59"/>
      <c r="N212" s="59"/>
      <c r="O212" s="57"/>
      <c r="P212" s="57">
        <v>0</v>
      </c>
      <c r="Q212" s="57">
        <v>15519</v>
      </c>
      <c r="R212" s="57">
        <f t="shared" si="4"/>
        <v>15519</v>
      </c>
      <c r="T212" s="24"/>
    </row>
    <row r="213" spans="1:20" ht="31.5" x14ac:dyDescent="0.25">
      <c r="A213" s="53" t="s">
        <v>877</v>
      </c>
      <c r="B213" s="53">
        <v>2016</v>
      </c>
      <c r="C213" s="53" t="s">
        <v>877</v>
      </c>
      <c r="D213" s="55" t="s">
        <v>878</v>
      </c>
      <c r="E213" s="55" t="s">
        <v>58</v>
      </c>
      <c r="F213" s="56" t="s">
        <v>879</v>
      </c>
      <c r="G213" s="63" t="s">
        <v>880</v>
      </c>
      <c r="H213" s="55" t="s">
        <v>879</v>
      </c>
      <c r="I213" s="63" t="s">
        <v>880</v>
      </c>
      <c r="J213" s="57">
        <v>1209.5999999999999</v>
      </c>
      <c r="K213" s="61">
        <v>42697</v>
      </c>
      <c r="L213" s="61">
        <v>42735</v>
      </c>
      <c r="M213" s="59"/>
      <c r="N213" s="59"/>
      <c r="O213" s="57"/>
      <c r="P213" s="57">
        <v>0</v>
      </c>
      <c r="Q213" s="57">
        <v>1209.5999999999999</v>
      </c>
      <c r="R213" s="57">
        <f t="shared" si="4"/>
        <v>1209.5999999999999</v>
      </c>
      <c r="T213" s="24"/>
    </row>
    <row r="214" spans="1:20" ht="47.25" x14ac:dyDescent="0.25">
      <c r="A214" s="53" t="s">
        <v>881</v>
      </c>
      <c r="B214" s="53">
        <v>2016</v>
      </c>
      <c r="C214" s="53" t="s">
        <v>881</v>
      </c>
      <c r="D214" s="55" t="s">
        <v>882</v>
      </c>
      <c r="E214" s="55" t="s">
        <v>58</v>
      </c>
      <c r="F214" s="56" t="s">
        <v>883</v>
      </c>
      <c r="G214" s="63" t="s">
        <v>884</v>
      </c>
      <c r="H214" s="55" t="s">
        <v>883</v>
      </c>
      <c r="I214" s="63" t="s">
        <v>884</v>
      </c>
      <c r="J214" s="57">
        <v>4000</v>
      </c>
      <c r="K214" s="61">
        <v>42697</v>
      </c>
      <c r="L214" s="61">
        <v>42916</v>
      </c>
      <c r="M214" s="59"/>
      <c r="N214" s="59"/>
      <c r="O214" s="57"/>
      <c r="P214" s="57">
        <v>0</v>
      </c>
      <c r="Q214" s="57">
        <f>752+1111</f>
        <v>1863</v>
      </c>
      <c r="R214" s="57">
        <f t="shared" si="4"/>
        <v>1863</v>
      </c>
      <c r="T214" s="24"/>
    </row>
    <row r="215" spans="1:20" ht="31.5" x14ac:dyDescent="0.25">
      <c r="A215" s="53" t="s">
        <v>885</v>
      </c>
      <c r="B215" s="53">
        <v>2016</v>
      </c>
      <c r="C215" s="53" t="s">
        <v>885</v>
      </c>
      <c r="D215" s="55" t="s">
        <v>886</v>
      </c>
      <c r="E215" s="55" t="s">
        <v>58</v>
      </c>
      <c r="F215" s="56" t="s">
        <v>887</v>
      </c>
      <c r="G215" s="63" t="s">
        <v>888</v>
      </c>
      <c r="H215" s="55" t="s">
        <v>887</v>
      </c>
      <c r="I215" s="63" t="s">
        <v>888</v>
      </c>
      <c r="J215" s="57">
        <v>1850</v>
      </c>
      <c r="K215" s="61">
        <v>42697</v>
      </c>
      <c r="L215" s="61">
        <v>42735</v>
      </c>
      <c r="M215" s="59"/>
      <c r="N215" s="59"/>
      <c r="O215" s="57"/>
      <c r="P215" s="57">
        <v>0</v>
      </c>
      <c r="Q215" s="57">
        <v>1850</v>
      </c>
      <c r="R215" s="57">
        <f t="shared" si="4"/>
        <v>1850</v>
      </c>
      <c r="T215" s="24"/>
    </row>
    <row r="216" spans="1:20" ht="31.5" x14ac:dyDescent="0.25">
      <c r="A216" s="53" t="s">
        <v>889</v>
      </c>
      <c r="B216" s="53">
        <v>2016</v>
      </c>
      <c r="C216" s="53" t="s">
        <v>889</v>
      </c>
      <c r="D216" s="55" t="s">
        <v>890</v>
      </c>
      <c r="E216" s="55" t="s">
        <v>58</v>
      </c>
      <c r="F216" s="56" t="s">
        <v>462</v>
      </c>
      <c r="G216" s="63" t="s">
        <v>463</v>
      </c>
      <c r="H216" s="55" t="s">
        <v>462</v>
      </c>
      <c r="I216" s="63" t="s">
        <v>463</v>
      </c>
      <c r="J216" s="57">
        <v>346</v>
      </c>
      <c r="K216" s="61">
        <v>42698</v>
      </c>
      <c r="L216" s="61">
        <v>42735</v>
      </c>
      <c r="M216" s="59"/>
      <c r="N216" s="59"/>
      <c r="O216" s="57"/>
      <c r="P216" s="57">
        <v>0</v>
      </c>
      <c r="Q216" s="57">
        <v>346</v>
      </c>
      <c r="R216" s="57">
        <f t="shared" si="4"/>
        <v>346</v>
      </c>
      <c r="T216" s="24"/>
    </row>
    <row r="217" spans="1:20" ht="31.5" x14ac:dyDescent="0.25">
      <c r="A217" s="53" t="s">
        <v>891</v>
      </c>
      <c r="B217" s="53">
        <v>2016</v>
      </c>
      <c r="C217" s="53" t="s">
        <v>891</v>
      </c>
      <c r="D217" s="55" t="s">
        <v>892</v>
      </c>
      <c r="E217" s="55" t="s">
        <v>55</v>
      </c>
      <c r="F217" s="56" t="s">
        <v>193</v>
      </c>
      <c r="G217" s="63" t="s">
        <v>194</v>
      </c>
      <c r="H217" s="55" t="s">
        <v>193</v>
      </c>
      <c r="I217" s="63" t="s">
        <v>194</v>
      </c>
      <c r="J217" s="57">
        <v>35000</v>
      </c>
      <c r="K217" s="61">
        <v>42699</v>
      </c>
      <c r="L217" s="61">
        <v>42855</v>
      </c>
      <c r="M217" s="59"/>
      <c r="N217" s="59"/>
      <c r="O217" s="57"/>
      <c r="P217" s="57">
        <v>0</v>
      </c>
      <c r="Q217" s="57">
        <f>44338.35-9338.35</f>
        <v>35000</v>
      </c>
      <c r="R217" s="57">
        <f t="shared" si="4"/>
        <v>35000</v>
      </c>
      <c r="T217" s="24"/>
    </row>
    <row r="218" spans="1:20" ht="31.5" x14ac:dyDescent="0.25">
      <c r="A218" s="53" t="s">
        <v>893</v>
      </c>
      <c r="B218" s="53">
        <v>2016</v>
      </c>
      <c r="C218" s="53" t="s">
        <v>893</v>
      </c>
      <c r="D218" s="55" t="s">
        <v>894</v>
      </c>
      <c r="E218" s="55" t="s">
        <v>55</v>
      </c>
      <c r="F218" s="56" t="s">
        <v>181</v>
      </c>
      <c r="G218" s="63" t="s">
        <v>182</v>
      </c>
      <c r="H218" s="55" t="s">
        <v>181</v>
      </c>
      <c r="I218" s="63" t="s">
        <v>182</v>
      </c>
      <c r="J218" s="57">
        <v>39000</v>
      </c>
      <c r="K218" s="61">
        <v>42699</v>
      </c>
      <c r="L218" s="61">
        <v>42855</v>
      </c>
      <c r="M218" s="59"/>
      <c r="N218" s="59"/>
      <c r="O218" s="57"/>
      <c r="P218" s="57">
        <v>0</v>
      </c>
      <c r="Q218" s="57">
        <f>68639.65-29639.65</f>
        <v>38999.999999999993</v>
      </c>
      <c r="R218" s="57">
        <f t="shared" si="4"/>
        <v>38999.999999999993</v>
      </c>
      <c r="T218" s="24"/>
    </row>
    <row r="219" spans="1:20" ht="31.5" x14ac:dyDescent="0.25">
      <c r="A219" s="53" t="s">
        <v>895</v>
      </c>
      <c r="B219" s="53">
        <v>2016</v>
      </c>
      <c r="C219" s="53" t="s">
        <v>895</v>
      </c>
      <c r="D219" s="55" t="s">
        <v>896</v>
      </c>
      <c r="E219" s="55" t="s">
        <v>55</v>
      </c>
      <c r="F219" s="56" t="s">
        <v>181</v>
      </c>
      <c r="G219" s="63" t="s">
        <v>182</v>
      </c>
      <c r="H219" s="55" t="s">
        <v>181</v>
      </c>
      <c r="I219" s="63" t="s">
        <v>182</v>
      </c>
      <c r="J219" s="57">
        <v>39900</v>
      </c>
      <c r="K219" s="61">
        <v>42699</v>
      </c>
      <c r="L219" s="61">
        <v>42855</v>
      </c>
      <c r="M219" s="59"/>
      <c r="N219" s="59"/>
      <c r="O219" s="57"/>
      <c r="P219" s="57">
        <v>0</v>
      </c>
      <c r="Q219" s="57">
        <f>60864.13-20964.13</f>
        <v>39900</v>
      </c>
      <c r="R219" s="57">
        <f t="shared" si="4"/>
        <v>39900</v>
      </c>
      <c r="T219" s="24"/>
    </row>
    <row r="220" spans="1:20" ht="31.5" x14ac:dyDescent="0.25">
      <c r="A220" s="53" t="s">
        <v>897</v>
      </c>
      <c r="B220" s="53">
        <v>2016</v>
      </c>
      <c r="C220" s="53" t="s">
        <v>897</v>
      </c>
      <c r="D220" s="55" t="s">
        <v>898</v>
      </c>
      <c r="E220" s="55" t="s">
        <v>55</v>
      </c>
      <c r="F220" s="56" t="s">
        <v>181</v>
      </c>
      <c r="G220" s="63" t="s">
        <v>182</v>
      </c>
      <c r="H220" s="55" t="s">
        <v>181</v>
      </c>
      <c r="I220" s="63" t="s">
        <v>182</v>
      </c>
      <c r="J220" s="57">
        <v>34825</v>
      </c>
      <c r="K220" s="61">
        <v>42699</v>
      </c>
      <c r="L220" s="61">
        <v>42855</v>
      </c>
      <c r="M220" s="59"/>
      <c r="N220" s="59"/>
      <c r="O220" s="57"/>
      <c r="P220" s="57">
        <v>0</v>
      </c>
      <c r="Q220" s="57">
        <v>34822.157977868847</v>
      </c>
      <c r="R220" s="57">
        <f t="shared" si="4"/>
        <v>34822.157977868847</v>
      </c>
      <c r="T220" s="24"/>
    </row>
    <row r="221" spans="1:20" ht="31.5" x14ac:dyDescent="0.25">
      <c r="A221" s="53" t="s">
        <v>899</v>
      </c>
      <c r="B221" s="53">
        <v>2016</v>
      </c>
      <c r="C221" s="53" t="s">
        <v>899</v>
      </c>
      <c r="D221" s="55" t="s">
        <v>900</v>
      </c>
      <c r="E221" s="55" t="s">
        <v>55</v>
      </c>
      <c r="F221" s="56" t="s">
        <v>492</v>
      </c>
      <c r="G221" s="63" t="s">
        <v>41</v>
      </c>
      <c r="H221" s="55" t="s">
        <v>492</v>
      </c>
      <c r="I221" s="63" t="s">
        <v>41</v>
      </c>
      <c r="J221" s="57">
        <v>30000</v>
      </c>
      <c r="K221" s="61">
        <v>42699</v>
      </c>
      <c r="L221" s="61">
        <v>42855</v>
      </c>
      <c r="M221" s="59"/>
      <c r="N221" s="59"/>
      <c r="O221" s="57"/>
      <c r="P221" s="57">
        <v>0</v>
      </c>
      <c r="Q221" s="57">
        <v>13267.923290163933</v>
      </c>
      <c r="R221" s="57">
        <f t="shared" si="4"/>
        <v>13267.923290163933</v>
      </c>
      <c r="T221" s="24"/>
    </row>
    <row r="222" spans="1:20" ht="31.5" x14ac:dyDescent="0.25">
      <c r="A222" s="53" t="s">
        <v>901</v>
      </c>
      <c r="B222" s="53">
        <v>2016</v>
      </c>
      <c r="C222" s="53" t="s">
        <v>901</v>
      </c>
      <c r="D222" s="55" t="s">
        <v>902</v>
      </c>
      <c r="E222" s="55" t="s">
        <v>55</v>
      </c>
      <c r="F222" s="56" t="s">
        <v>492</v>
      </c>
      <c r="G222" s="63" t="s">
        <v>41</v>
      </c>
      <c r="H222" s="55" t="s">
        <v>492</v>
      </c>
      <c r="I222" s="63" t="s">
        <v>41</v>
      </c>
      <c r="J222" s="57">
        <v>20000</v>
      </c>
      <c r="K222" s="61">
        <v>42699</v>
      </c>
      <c r="L222" s="61">
        <v>42855</v>
      </c>
      <c r="M222" s="59"/>
      <c r="N222" s="59"/>
      <c r="O222" s="57"/>
      <c r="P222" s="57">
        <v>0</v>
      </c>
      <c r="Q222" s="57">
        <v>2658.1259500000001</v>
      </c>
      <c r="R222" s="57">
        <f t="shared" si="4"/>
        <v>2658.1259500000001</v>
      </c>
      <c r="T222" s="24"/>
    </row>
    <row r="223" spans="1:20" ht="31.5" x14ac:dyDescent="0.25">
      <c r="A223" s="53" t="s">
        <v>903</v>
      </c>
      <c r="B223" s="53">
        <v>2016</v>
      </c>
      <c r="C223" s="53" t="s">
        <v>903</v>
      </c>
      <c r="D223" s="55" t="s">
        <v>904</v>
      </c>
      <c r="E223" s="55" t="s">
        <v>55</v>
      </c>
      <c r="F223" s="56" t="s">
        <v>193</v>
      </c>
      <c r="G223" s="63" t="s">
        <v>194</v>
      </c>
      <c r="H223" s="55" t="s">
        <v>193</v>
      </c>
      <c r="I223" s="63" t="s">
        <v>194</v>
      </c>
      <c r="J223" s="57">
        <v>17000</v>
      </c>
      <c r="K223" s="61">
        <v>42699</v>
      </c>
      <c r="L223" s="61">
        <v>42855</v>
      </c>
      <c r="M223" s="59"/>
      <c r="N223" s="59"/>
      <c r="O223" s="57"/>
      <c r="P223" s="57">
        <v>0</v>
      </c>
      <c r="Q223" s="57">
        <v>4945.6532868852464</v>
      </c>
      <c r="R223" s="57">
        <f t="shared" si="4"/>
        <v>4945.6532868852464</v>
      </c>
      <c r="T223" s="24"/>
    </row>
    <row r="224" spans="1:20" ht="31.5" x14ac:dyDescent="0.25">
      <c r="A224" s="53" t="s">
        <v>905</v>
      </c>
      <c r="B224" s="53">
        <v>2016</v>
      </c>
      <c r="C224" s="53" t="s">
        <v>905</v>
      </c>
      <c r="D224" s="55" t="s">
        <v>906</v>
      </c>
      <c r="E224" s="55" t="s">
        <v>55</v>
      </c>
      <c r="F224" s="56" t="s">
        <v>265</v>
      </c>
      <c r="G224" s="63" t="s">
        <v>190</v>
      </c>
      <c r="H224" s="55" t="s">
        <v>189</v>
      </c>
      <c r="I224" s="63" t="s">
        <v>190</v>
      </c>
      <c r="J224" s="57">
        <v>18364</v>
      </c>
      <c r="K224" s="61">
        <v>42699</v>
      </c>
      <c r="L224" s="61">
        <v>42855</v>
      </c>
      <c r="M224" s="59"/>
      <c r="N224" s="59"/>
      <c r="O224" s="57"/>
      <c r="P224" s="57">
        <v>0</v>
      </c>
      <c r="Q224" s="57">
        <v>17413.228491803278</v>
      </c>
      <c r="R224" s="57">
        <f t="shared" si="4"/>
        <v>17413.228491803278</v>
      </c>
      <c r="T224" s="24"/>
    </row>
    <row r="225" spans="1:20" ht="31.5" x14ac:dyDescent="0.25">
      <c r="A225" s="53" t="s">
        <v>907</v>
      </c>
      <c r="B225" s="53">
        <v>2016</v>
      </c>
      <c r="C225" s="53" t="s">
        <v>907</v>
      </c>
      <c r="D225" s="55" t="s">
        <v>908</v>
      </c>
      <c r="E225" s="55" t="s">
        <v>55</v>
      </c>
      <c r="F225" s="56" t="s">
        <v>322</v>
      </c>
      <c r="G225" s="63" t="s">
        <v>186</v>
      </c>
      <c r="H225" s="55" t="s">
        <v>322</v>
      </c>
      <c r="I225" s="63" t="s">
        <v>186</v>
      </c>
      <c r="J225" s="57">
        <v>23100</v>
      </c>
      <c r="K225" s="61">
        <v>42699</v>
      </c>
      <c r="L225" s="61">
        <v>42855</v>
      </c>
      <c r="M225" s="59"/>
      <c r="N225" s="59"/>
      <c r="O225" s="57"/>
      <c r="P225" s="57">
        <v>0</v>
      </c>
      <c r="Q225" s="57">
        <v>13347.794481147541</v>
      </c>
      <c r="R225" s="57">
        <f t="shared" si="4"/>
        <v>13347.794481147541</v>
      </c>
      <c r="T225" s="24"/>
    </row>
    <row r="226" spans="1:20" ht="31.5" x14ac:dyDescent="0.25">
      <c r="A226" s="53" t="s">
        <v>909</v>
      </c>
      <c r="B226" s="53">
        <v>2016</v>
      </c>
      <c r="C226" s="53" t="s">
        <v>909</v>
      </c>
      <c r="D226" s="55" t="s">
        <v>910</v>
      </c>
      <c r="E226" s="55" t="s">
        <v>55</v>
      </c>
      <c r="F226" s="56" t="s">
        <v>322</v>
      </c>
      <c r="G226" s="63" t="s">
        <v>186</v>
      </c>
      <c r="H226" s="55" t="s">
        <v>322</v>
      </c>
      <c r="I226" s="63" t="s">
        <v>186</v>
      </c>
      <c r="J226" s="57">
        <v>9739</v>
      </c>
      <c r="K226" s="61">
        <v>42699</v>
      </c>
      <c r="L226" s="61">
        <v>42855</v>
      </c>
      <c r="M226" s="59"/>
      <c r="N226" s="59"/>
      <c r="O226" s="57"/>
      <c r="P226" s="57">
        <v>0</v>
      </c>
      <c r="Q226" s="57">
        <v>9642.9029090163949</v>
      </c>
      <c r="R226" s="57">
        <f t="shared" si="4"/>
        <v>9642.9029090163949</v>
      </c>
      <c r="T226" s="24"/>
    </row>
    <row r="227" spans="1:20" ht="31.5" x14ac:dyDescent="0.25">
      <c r="A227" s="53" t="s">
        <v>911</v>
      </c>
      <c r="B227" s="53">
        <v>2016</v>
      </c>
      <c r="C227" s="53" t="s">
        <v>911</v>
      </c>
      <c r="D227" s="55" t="s">
        <v>912</v>
      </c>
      <c r="E227" s="55" t="s">
        <v>55</v>
      </c>
      <c r="F227" s="56" t="s">
        <v>217</v>
      </c>
      <c r="G227" s="63" t="s">
        <v>218</v>
      </c>
      <c r="H227" s="55" t="s">
        <v>217</v>
      </c>
      <c r="I227" s="63" t="s">
        <v>218</v>
      </c>
      <c r="J227" s="57">
        <v>17000</v>
      </c>
      <c r="K227" s="61">
        <v>42699</v>
      </c>
      <c r="L227" s="61">
        <v>42855</v>
      </c>
      <c r="M227" s="59"/>
      <c r="N227" s="59"/>
      <c r="O227" s="57"/>
      <c r="P227" s="57">
        <v>0</v>
      </c>
      <c r="Q227" s="57">
        <v>10067.765509016395</v>
      </c>
      <c r="R227" s="57">
        <f t="shared" si="4"/>
        <v>10067.765509016395</v>
      </c>
      <c r="T227" s="24"/>
    </row>
    <row r="228" spans="1:20" ht="31.5" x14ac:dyDescent="0.25">
      <c r="A228" s="53" t="s">
        <v>913</v>
      </c>
      <c r="B228" s="53">
        <v>2016</v>
      </c>
      <c r="C228" s="53" t="s">
        <v>913</v>
      </c>
      <c r="D228" s="55" t="s">
        <v>914</v>
      </c>
      <c r="E228" s="55" t="s">
        <v>55</v>
      </c>
      <c r="F228" s="56" t="s">
        <v>217</v>
      </c>
      <c r="G228" s="63" t="s">
        <v>218</v>
      </c>
      <c r="H228" s="55" t="s">
        <v>217</v>
      </c>
      <c r="I228" s="63" t="s">
        <v>218</v>
      </c>
      <c r="J228" s="57">
        <v>12500</v>
      </c>
      <c r="K228" s="61">
        <v>42699</v>
      </c>
      <c r="L228" s="61">
        <v>42855</v>
      </c>
      <c r="M228" s="59"/>
      <c r="N228" s="59"/>
      <c r="O228" s="57"/>
      <c r="P228" s="57">
        <v>0</v>
      </c>
      <c r="Q228" s="57">
        <v>8662.4085155737703</v>
      </c>
      <c r="R228" s="57">
        <f t="shared" si="4"/>
        <v>8662.4085155737703</v>
      </c>
      <c r="T228" s="24"/>
    </row>
    <row r="229" spans="1:20" ht="31.5" x14ac:dyDescent="0.25">
      <c r="A229" s="53" t="s">
        <v>915</v>
      </c>
      <c r="B229" s="53">
        <v>2016</v>
      </c>
      <c r="C229" s="53" t="s">
        <v>915</v>
      </c>
      <c r="D229" s="55" t="s">
        <v>916</v>
      </c>
      <c r="E229" s="55" t="s">
        <v>55</v>
      </c>
      <c r="F229" s="56" t="s">
        <v>223</v>
      </c>
      <c r="G229" s="63" t="s">
        <v>224</v>
      </c>
      <c r="H229" s="55" t="s">
        <v>223</v>
      </c>
      <c r="I229" s="63" t="s">
        <v>224</v>
      </c>
      <c r="J229" s="57">
        <v>14517</v>
      </c>
      <c r="K229" s="61">
        <v>42699</v>
      </c>
      <c r="L229" s="61">
        <v>42855</v>
      </c>
      <c r="M229" s="59"/>
      <c r="N229" s="59"/>
      <c r="O229" s="57"/>
      <c r="P229" s="57">
        <v>0</v>
      </c>
      <c r="Q229" s="57">
        <v>11730.653850000002</v>
      </c>
      <c r="R229" s="57">
        <f t="shared" si="4"/>
        <v>11730.653850000002</v>
      </c>
      <c r="T229" s="24"/>
    </row>
    <row r="230" spans="1:20" ht="31.5" x14ac:dyDescent="0.25">
      <c r="A230" s="53" t="s">
        <v>917</v>
      </c>
      <c r="B230" s="53">
        <v>2016</v>
      </c>
      <c r="C230" s="53" t="s">
        <v>917</v>
      </c>
      <c r="D230" s="55" t="s">
        <v>918</v>
      </c>
      <c r="E230" s="55" t="s">
        <v>55</v>
      </c>
      <c r="F230" s="56" t="s">
        <v>223</v>
      </c>
      <c r="G230" s="63" t="s">
        <v>224</v>
      </c>
      <c r="H230" s="55" t="s">
        <v>223</v>
      </c>
      <c r="I230" s="63" t="s">
        <v>224</v>
      </c>
      <c r="J230" s="57">
        <v>10000</v>
      </c>
      <c r="K230" s="61">
        <v>42699</v>
      </c>
      <c r="L230" s="61">
        <v>42855</v>
      </c>
      <c r="M230" s="59"/>
      <c r="N230" s="59"/>
      <c r="O230" s="57"/>
      <c r="P230" s="57">
        <v>0</v>
      </c>
      <c r="Q230" s="57">
        <v>2440.1438500000004</v>
      </c>
      <c r="R230" s="57">
        <f t="shared" si="4"/>
        <v>2440.1438500000004</v>
      </c>
      <c r="T230" s="24"/>
    </row>
    <row r="231" spans="1:20" ht="31.5" x14ac:dyDescent="0.25">
      <c r="A231" s="53" t="s">
        <v>919</v>
      </c>
      <c r="B231" s="53">
        <v>2016</v>
      </c>
      <c r="C231" s="53" t="s">
        <v>919</v>
      </c>
      <c r="D231" s="55" t="s">
        <v>920</v>
      </c>
      <c r="E231" s="55" t="s">
        <v>55</v>
      </c>
      <c r="F231" s="56" t="s">
        <v>322</v>
      </c>
      <c r="G231" s="63" t="s">
        <v>186</v>
      </c>
      <c r="H231" s="55" t="s">
        <v>322</v>
      </c>
      <c r="I231" s="63" t="s">
        <v>186</v>
      </c>
      <c r="J231" s="57">
        <v>50000</v>
      </c>
      <c r="K231" s="61">
        <v>42699</v>
      </c>
      <c r="L231" s="61">
        <v>42855</v>
      </c>
      <c r="M231" s="59"/>
      <c r="N231" s="59"/>
      <c r="O231" s="57"/>
      <c r="P231" s="57">
        <v>0</v>
      </c>
      <c r="Q231" s="57">
        <f>66606.04-16606.04</f>
        <v>49999.999999999993</v>
      </c>
      <c r="R231" s="57">
        <f t="shared" si="4"/>
        <v>49999.999999999993</v>
      </c>
      <c r="T231" s="24"/>
    </row>
    <row r="232" spans="1:20" ht="31.5" x14ac:dyDescent="0.25">
      <c r="A232" s="53">
        <v>6885116177</v>
      </c>
      <c r="B232" s="53">
        <v>2016</v>
      </c>
      <c r="C232" s="53">
        <v>6885116177</v>
      </c>
      <c r="D232" s="55" t="s">
        <v>921</v>
      </c>
      <c r="E232" s="55" t="s">
        <v>55</v>
      </c>
      <c r="F232" s="56" t="s">
        <v>265</v>
      </c>
      <c r="G232" s="63" t="s">
        <v>190</v>
      </c>
      <c r="H232" s="55" t="s">
        <v>189</v>
      </c>
      <c r="I232" s="63" t="s">
        <v>190</v>
      </c>
      <c r="J232" s="57">
        <v>130000</v>
      </c>
      <c r="K232" s="61">
        <v>42699</v>
      </c>
      <c r="L232" s="61">
        <v>42855</v>
      </c>
      <c r="M232" s="59"/>
      <c r="N232" s="59"/>
      <c r="O232" s="57"/>
      <c r="P232" s="57">
        <v>0</v>
      </c>
      <c r="Q232" s="57">
        <f>178543.57-48543.57</f>
        <v>130000</v>
      </c>
      <c r="R232" s="57">
        <f t="shared" si="4"/>
        <v>130000</v>
      </c>
      <c r="T232" s="24"/>
    </row>
    <row r="233" spans="1:20" ht="31.5" x14ac:dyDescent="0.25">
      <c r="A233" s="53" t="s">
        <v>922</v>
      </c>
      <c r="B233" s="53">
        <v>2016</v>
      </c>
      <c r="C233" s="53" t="s">
        <v>922</v>
      </c>
      <c r="D233" s="55" t="s">
        <v>923</v>
      </c>
      <c r="E233" s="55" t="s">
        <v>58</v>
      </c>
      <c r="F233" s="56" t="s">
        <v>924</v>
      </c>
      <c r="G233" s="63" t="s">
        <v>925</v>
      </c>
      <c r="H233" s="55" t="s">
        <v>924</v>
      </c>
      <c r="I233" s="63" t="s">
        <v>925</v>
      </c>
      <c r="J233" s="57">
        <v>3795.26</v>
      </c>
      <c r="K233" s="61">
        <v>42702</v>
      </c>
      <c r="L233" s="61">
        <v>42735</v>
      </c>
      <c r="M233" s="59"/>
      <c r="N233" s="59"/>
      <c r="O233" s="57"/>
      <c r="P233" s="57">
        <v>0</v>
      </c>
      <c r="Q233" s="57">
        <v>3795.26</v>
      </c>
      <c r="R233" s="57">
        <f t="shared" si="4"/>
        <v>3795.26</v>
      </c>
      <c r="T233" s="24"/>
    </row>
    <row r="234" spans="1:20" ht="31.5" x14ac:dyDescent="0.25">
      <c r="A234" s="53" t="s">
        <v>926</v>
      </c>
      <c r="B234" s="53">
        <v>2016</v>
      </c>
      <c r="C234" s="53" t="s">
        <v>926</v>
      </c>
      <c r="D234" s="55" t="s">
        <v>927</v>
      </c>
      <c r="E234" s="55" t="s">
        <v>58</v>
      </c>
      <c r="F234" s="56" t="s">
        <v>928</v>
      </c>
      <c r="G234" s="63" t="s">
        <v>929</v>
      </c>
      <c r="H234" s="55" t="s">
        <v>928</v>
      </c>
      <c r="I234" s="63" t="s">
        <v>929</v>
      </c>
      <c r="J234" s="57">
        <v>3750</v>
      </c>
      <c r="K234" s="61">
        <v>42709</v>
      </c>
      <c r="L234" s="61">
        <v>42735</v>
      </c>
      <c r="M234" s="59"/>
      <c r="N234" s="59"/>
      <c r="O234" s="57"/>
      <c r="P234" s="57">
        <v>0</v>
      </c>
      <c r="Q234" s="57">
        <v>3073.7704918032787</v>
      </c>
      <c r="R234" s="57">
        <f t="shared" si="4"/>
        <v>3073.7704918032787</v>
      </c>
      <c r="T234" s="24"/>
    </row>
    <row r="235" spans="1:20" ht="31.5" x14ac:dyDescent="0.25">
      <c r="A235" s="53" t="s">
        <v>930</v>
      </c>
      <c r="B235" s="53">
        <v>2016</v>
      </c>
      <c r="C235" s="53" t="s">
        <v>930</v>
      </c>
      <c r="D235" s="55" t="s">
        <v>931</v>
      </c>
      <c r="E235" s="55" t="s">
        <v>58</v>
      </c>
      <c r="F235" s="56" t="s">
        <v>276</v>
      </c>
      <c r="G235" s="63" t="s">
        <v>277</v>
      </c>
      <c r="H235" s="55" t="s">
        <v>276</v>
      </c>
      <c r="I235" s="63" t="s">
        <v>277</v>
      </c>
      <c r="J235" s="57">
        <v>6000</v>
      </c>
      <c r="K235" s="61">
        <v>42713</v>
      </c>
      <c r="L235" s="61">
        <v>42735</v>
      </c>
      <c r="M235" s="59"/>
      <c r="N235" s="59"/>
      <c r="O235" s="57"/>
      <c r="P235" s="57">
        <v>0</v>
      </c>
      <c r="Q235" s="57">
        <v>5825</v>
      </c>
      <c r="R235" s="57">
        <f t="shared" si="4"/>
        <v>5825</v>
      </c>
      <c r="T235" s="24"/>
    </row>
    <row r="236" spans="1:20" ht="78.75" x14ac:dyDescent="0.25">
      <c r="A236" s="53" t="s">
        <v>932</v>
      </c>
      <c r="B236" s="53">
        <v>2016</v>
      </c>
      <c r="C236" s="53" t="s">
        <v>932</v>
      </c>
      <c r="D236" s="55" t="s">
        <v>933</v>
      </c>
      <c r="E236" s="55" t="s">
        <v>934</v>
      </c>
      <c r="F236" s="56" t="s">
        <v>935</v>
      </c>
      <c r="G236" s="63" t="s">
        <v>936</v>
      </c>
      <c r="H236" s="55" t="s">
        <v>145</v>
      </c>
      <c r="I236" s="63" t="s">
        <v>146</v>
      </c>
      <c r="J236" s="57">
        <v>15000</v>
      </c>
      <c r="K236" s="61">
        <v>42717</v>
      </c>
      <c r="L236" s="61">
        <v>43830</v>
      </c>
      <c r="M236" s="59"/>
      <c r="N236" s="59"/>
      <c r="O236" s="57"/>
      <c r="P236" s="57">
        <v>0</v>
      </c>
      <c r="Q236" s="57">
        <v>3532.3702500000004</v>
      </c>
      <c r="R236" s="57">
        <f t="shared" si="4"/>
        <v>3532.3702500000004</v>
      </c>
      <c r="T236" s="24"/>
    </row>
    <row r="237" spans="1:20" ht="141.75" x14ac:dyDescent="0.25">
      <c r="A237" s="53" t="s">
        <v>937</v>
      </c>
      <c r="B237" s="53">
        <v>2016</v>
      </c>
      <c r="C237" s="53" t="s">
        <v>937</v>
      </c>
      <c r="D237" s="55" t="s">
        <v>938</v>
      </c>
      <c r="E237" s="55" t="s">
        <v>934</v>
      </c>
      <c r="F237" s="56" t="s">
        <v>939</v>
      </c>
      <c r="G237" s="63" t="s">
        <v>940</v>
      </c>
      <c r="H237" s="55" t="s">
        <v>1619</v>
      </c>
      <c r="I237" s="63" t="s">
        <v>1620</v>
      </c>
      <c r="J237" s="57">
        <v>14241</v>
      </c>
      <c r="K237" s="61">
        <v>42717</v>
      </c>
      <c r="L237" s="61">
        <v>43830</v>
      </c>
      <c r="M237" s="59"/>
      <c r="N237" s="59"/>
      <c r="O237" s="57"/>
      <c r="P237" s="57">
        <v>0</v>
      </c>
      <c r="Q237" s="57">
        <v>3138.7361999999998</v>
      </c>
      <c r="R237" s="57">
        <f t="shared" si="4"/>
        <v>3138.7361999999998</v>
      </c>
      <c r="T237" s="24"/>
    </row>
    <row r="238" spans="1:20" ht="31.5" x14ac:dyDescent="0.25">
      <c r="A238" s="53" t="s">
        <v>941</v>
      </c>
      <c r="B238" s="53">
        <v>2016</v>
      </c>
      <c r="C238" s="53" t="s">
        <v>941</v>
      </c>
      <c r="D238" s="55" t="s">
        <v>818</v>
      </c>
      <c r="E238" s="55" t="s">
        <v>77</v>
      </c>
      <c r="F238" s="56"/>
      <c r="G238" s="63"/>
      <c r="H238" s="55" t="s">
        <v>622</v>
      </c>
      <c r="I238" s="63"/>
      <c r="J238" s="57">
        <v>135000</v>
      </c>
      <c r="K238" s="61">
        <v>42726</v>
      </c>
      <c r="L238" s="61">
        <v>42947</v>
      </c>
      <c r="M238" s="59"/>
      <c r="N238" s="59"/>
      <c r="O238" s="57"/>
      <c r="P238" s="57">
        <v>0</v>
      </c>
      <c r="Q238" s="57">
        <v>153048.91565000004</v>
      </c>
      <c r="R238" s="57">
        <f t="shared" si="4"/>
        <v>153048.91565000004</v>
      </c>
      <c r="T238" s="24"/>
    </row>
    <row r="239" spans="1:20" ht="31.5" x14ac:dyDescent="0.25">
      <c r="A239" s="53" t="s">
        <v>942</v>
      </c>
      <c r="B239" s="53">
        <v>2016</v>
      </c>
      <c r="C239" s="53" t="s">
        <v>942</v>
      </c>
      <c r="D239" s="55" t="s">
        <v>541</v>
      </c>
      <c r="E239" s="55" t="s">
        <v>55</v>
      </c>
      <c r="F239" s="56" t="s">
        <v>142</v>
      </c>
      <c r="G239" s="63" t="s">
        <v>143</v>
      </c>
      <c r="H239" s="55" t="s">
        <v>142</v>
      </c>
      <c r="I239" s="63" t="s">
        <v>143</v>
      </c>
      <c r="J239" s="57">
        <v>1983.51</v>
      </c>
      <c r="K239" s="61">
        <v>42711</v>
      </c>
      <c r="L239" s="61">
        <v>43100</v>
      </c>
      <c r="M239" s="59"/>
      <c r="N239" s="59"/>
      <c r="O239" s="57"/>
      <c r="P239" s="57">
        <v>0</v>
      </c>
      <c r="Q239" s="57">
        <v>1983.51</v>
      </c>
      <c r="R239" s="57">
        <f t="shared" si="4"/>
        <v>1983.51</v>
      </c>
      <c r="T239" s="24"/>
    </row>
    <row r="240" spans="1:20" ht="31.5" x14ac:dyDescent="0.25">
      <c r="A240" s="53" t="s">
        <v>943</v>
      </c>
      <c r="B240" s="53">
        <v>2016</v>
      </c>
      <c r="C240" s="53" t="s">
        <v>943</v>
      </c>
      <c r="D240" s="55" t="s">
        <v>327</v>
      </c>
      <c r="E240" s="55" t="s">
        <v>58</v>
      </c>
      <c r="F240" s="56" t="s">
        <v>61</v>
      </c>
      <c r="G240" s="63" t="s">
        <v>62</v>
      </c>
      <c r="H240" s="55" t="s">
        <v>61</v>
      </c>
      <c r="I240" s="63" t="s">
        <v>62</v>
      </c>
      <c r="J240" s="57">
        <v>41.2</v>
      </c>
      <c r="K240" s="61">
        <v>42731</v>
      </c>
      <c r="L240" s="61">
        <v>42735</v>
      </c>
      <c r="M240" s="59"/>
      <c r="N240" s="59"/>
      <c r="O240" s="57"/>
      <c r="P240" s="57">
        <v>0</v>
      </c>
      <c r="Q240" s="57">
        <v>41.2</v>
      </c>
      <c r="R240" s="57">
        <f t="shared" si="4"/>
        <v>41.2</v>
      </c>
      <c r="T240" s="24"/>
    </row>
    <row r="241" spans="1:20" ht="31.5" x14ac:dyDescent="0.25">
      <c r="A241" s="53" t="s">
        <v>944</v>
      </c>
      <c r="B241" s="53">
        <v>2016</v>
      </c>
      <c r="C241" s="53" t="s">
        <v>944</v>
      </c>
      <c r="D241" s="55" t="s">
        <v>945</v>
      </c>
      <c r="E241" s="55" t="s">
        <v>58</v>
      </c>
      <c r="F241" s="56" t="s">
        <v>719</v>
      </c>
      <c r="G241" s="63" t="s">
        <v>355</v>
      </c>
      <c r="H241" s="55" t="s">
        <v>719</v>
      </c>
      <c r="I241" s="63" t="s">
        <v>355</v>
      </c>
      <c r="J241" s="57">
        <v>700</v>
      </c>
      <c r="K241" s="61">
        <v>42732</v>
      </c>
      <c r="L241" s="61">
        <v>42735</v>
      </c>
      <c r="M241" s="59"/>
      <c r="N241" s="59"/>
      <c r="O241" s="57"/>
      <c r="P241" s="57">
        <v>0</v>
      </c>
      <c r="Q241" s="57">
        <v>559</v>
      </c>
      <c r="R241" s="57">
        <f t="shared" si="4"/>
        <v>559</v>
      </c>
      <c r="T241" s="24"/>
    </row>
    <row r="242" spans="1:20" ht="31.5" x14ac:dyDescent="0.25">
      <c r="A242" s="53" t="s">
        <v>946</v>
      </c>
      <c r="B242" s="53">
        <v>2016</v>
      </c>
      <c r="C242" s="53" t="s">
        <v>946</v>
      </c>
      <c r="D242" s="55" t="s">
        <v>947</v>
      </c>
      <c r="E242" s="55" t="s">
        <v>58</v>
      </c>
      <c r="F242" s="56" t="s">
        <v>469</v>
      </c>
      <c r="G242" s="63" t="s">
        <v>470</v>
      </c>
      <c r="H242" s="55" t="s">
        <v>469</v>
      </c>
      <c r="I242" s="63" t="s">
        <v>470</v>
      </c>
      <c r="J242" s="57">
        <v>1290</v>
      </c>
      <c r="K242" s="61">
        <v>42733</v>
      </c>
      <c r="L242" s="61">
        <v>43100</v>
      </c>
      <c r="M242" s="59"/>
      <c r="N242" s="59"/>
      <c r="O242" s="57"/>
      <c r="P242" s="57">
        <v>0</v>
      </c>
      <c r="Q242" s="57">
        <v>1290</v>
      </c>
      <c r="R242" s="57">
        <f t="shared" si="4"/>
        <v>1290</v>
      </c>
      <c r="T242" s="24"/>
    </row>
    <row r="243" spans="1:20" ht="31.5" x14ac:dyDescent="0.25">
      <c r="A243" s="53" t="s">
        <v>948</v>
      </c>
      <c r="B243" s="53">
        <v>2016</v>
      </c>
      <c r="C243" s="53" t="s">
        <v>948</v>
      </c>
      <c r="D243" s="55" t="s">
        <v>949</v>
      </c>
      <c r="E243" s="55" t="s">
        <v>58</v>
      </c>
      <c r="F243" s="56" t="s">
        <v>388</v>
      </c>
      <c r="G243" s="63" t="s">
        <v>389</v>
      </c>
      <c r="H243" s="55" t="s">
        <v>388</v>
      </c>
      <c r="I243" s="63" t="s">
        <v>389</v>
      </c>
      <c r="J243" s="57">
        <v>39786</v>
      </c>
      <c r="K243" s="61">
        <v>42736</v>
      </c>
      <c r="L243" s="61">
        <v>42907</v>
      </c>
      <c r="M243" s="59"/>
      <c r="N243" s="59"/>
      <c r="O243" s="57"/>
      <c r="P243" s="57">
        <v>0</v>
      </c>
      <c r="Q243" s="57">
        <v>38769.800000000003</v>
      </c>
      <c r="R243" s="57">
        <f t="shared" si="4"/>
        <v>38769.800000000003</v>
      </c>
      <c r="T243" s="24"/>
    </row>
    <row r="244" spans="1:20" ht="47.25" x14ac:dyDescent="0.25">
      <c r="A244" s="53" t="s">
        <v>950</v>
      </c>
      <c r="B244" s="53">
        <v>2016</v>
      </c>
      <c r="C244" s="53" t="s">
        <v>950</v>
      </c>
      <c r="D244" s="55" t="s">
        <v>951</v>
      </c>
      <c r="E244" s="55" t="s">
        <v>58</v>
      </c>
      <c r="F244" s="56" t="s">
        <v>622</v>
      </c>
      <c r="G244" s="63" t="s">
        <v>368</v>
      </c>
      <c r="H244" s="55" t="s">
        <v>622</v>
      </c>
      <c r="I244" s="63" t="s">
        <v>368</v>
      </c>
      <c r="J244" s="57">
        <v>39900</v>
      </c>
      <c r="K244" s="61">
        <v>42734</v>
      </c>
      <c r="L244" s="61">
        <v>42794</v>
      </c>
      <c r="M244" s="59"/>
      <c r="N244" s="59"/>
      <c r="O244" s="57"/>
      <c r="P244" s="57">
        <v>0</v>
      </c>
      <c r="Q244" s="57">
        <f>35347.43+930</f>
        <v>36277.43</v>
      </c>
      <c r="R244" s="57">
        <f t="shared" si="4"/>
        <v>36277.43</v>
      </c>
      <c r="T244" s="24"/>
    </row>
    <row r="245" spans="1:20" s="64" customFormat="1" ht="31.5" x14ac:dyDescent="0.25">
      <c r="A245" s="65"/>
      <c r="B245" s="65">
        <v>2017</v>
      </c>
      <c r="C245" s="65" t="s">
        <v>952</v>
      </c>
      <c r="D245" s="66" t="s">
        <v>953</v>
      </c>
      <c r="E245" s="66" t="s">
        <v>58</v>
      </c>
      <c r="F245" s="67" t="s">
        <v>827</v>
      </c>
      <c r="G245" s="68" t="s">
        <v>828</v>
      </c>
      <c r="H245" s="66" t="s">
        <v>827</v>
      </c>
      <c r="I245" s="68" t="s">
        <v>828</v>
      </c>
      <c r="J245" s="69">
        <v>9312</v>
      </c>
      <c r="K245" s="70">
        <v>42738</v>
      </c>
      <c r="L245" s="70">
        <v>42766</v>
      </c>
      <c r="M245" s="71"/>
      <c r="N245" s="71"/>
      <c r="O245" s="69"/>
      <c r="P245" s="69"/>
      <c r="Q245" s="69">
        <v>7144</v>
      </c>
      <c r="R245" s="69">
        <f t="shared" si="4"/>
        <v>7144</v>
      </c>
      <c r="S245" s="72"/>
      <c r="T245" s="24"/>
    </row>
    <row r="246" spans="1:20" s="64" customFormat="1" ht="31.5" x14ac:dyDescent="0.25">
      <c r="A246" s="65"/>
      <c r="B246" s="65">
        <v>2017</v>
      </c>
      <c r="C246" s="65" t="s">
        <v>954</v>
      </c>
      <c r="D246" s="66" t="s">
        <v>955</v>
      </c>
      <c r="E246" s="66" t="s">
        <v>58</v>
      </c>
      <c r="F246" s="67" t="s">
        <v>167</v>
      </c>
      <c r="G246" s="68" t="s">
        <v>168</v>
      </c>
      <c r="H246" s="66" t="s">
        <v>167</v>
      </c>
      <c r="I246" s="68" t="s">
        <v>168</v>
      </c>
      <c r="J246" s="69">
        <v>26450</v>
      </c>
      <c r="K246" s="70">
        <v>42736</v>
      </c>
      <c r="L246" s="70">
        <v>43100</v>
      </c>
      <c r="M246" s="71"/>
      <c r="N246" s="71"/>
      <c r="O246" s="69"/>
      <c r="P246" s="69"/>
      <c r="Q246" s="69">
        <v>22823.35</v>
      </c>
      <c r="R246" s="69">
        <f t="shared" si="4"/>
        <v>22823.35</v>
      </c>
      <c r="S246" s="72"/>
      <c r="T246" s="24"/>
    </row>
    <row r="247" spans="1:20" s="64" customFormat="1" ht="31.5" x14ac:dyDescent="0.25">
      <c r="A247" s="65"/>
      <c r="B247" s="65">
        <v>2017</v>
      </c>
      <c r="C247" s="65" t="s">
        <v>956</v>
      </c>
      <c r="D247" s="66" t="s">
        <v>713</v>
      </c>
      <c r="E247" s="66" t="s">
        <v>58</v>
      </c>
      <c r="F247" s="67" t="s">
        <v>406</v>
      </c>
      <c r="G247" s="68" t="s">
        <v>407</v>
      </c>
      <c r="H247" s="66" t="s">
        <v>406</v>
      </c>
      <c r="I247" s="68" t="s">
        <v>407</v>
      </c>
      <c r="J247" s="69">
        <v>1600</v>
      </c>
      <c r="K247" s="70">
        <v>42736</v>
      </c>
      <c r="L247" s="70">
        <v>43100</v>
      </c>
      <c r="M247" s="71"/>
      <c r="N247" s="71"/>
      <c r="O247" s="69"/>
      <c r="P247" s="69"/>
      <c r="Q247" s="69">
        <v>700</v>
      </c>
      <c r="R247" s="69">
        <f t="shared" si="4"/>
        <v>700</v>
      </c>
      <c r="S247" s="72"/>
      <c r="T247" s="24"/>
    </row>
    <row r="248" spans="1:20" s="64" customFormat="1" ht="31.5" x14ac:dyDescent="0.25">
      <c r="A248" s="65"/>
      <c r="B248" s="65">
        <v>2017</v>
      </c>
      <c r="C248" s="65" t="s">
        <v>957</v>
      </c>
      <c r="D248" s="66" t="s">
        <v>958</v>
      </c>
      <c r="E248" s="66" t="s">
        <v>58</v>
      </c>
      <c r="F248" s="67" t="s">
        <v>147</v>
      </c>
      <c r="G248" s="68" t="s">
        <v>148</v>
      </c>
      <c r="H248" s="66" t="s">
        <v>147</v>
      </c>
      <c r="I248" s="68" t="s">
        <v>148</v>
      </c>
      <c r="J248" s="69">
        <v>5540.62</v>
      </c>
      <c r="K248" s="70">
        <v>42736</v>
      </c>
      <c r="L248" s="70">
        <v>43100</v>
      </c>
      <c r="M248" s="71"/>
      <c r="N248" s="71"/>
      <c r="O248" s="69"/>
      <c r="P248" s="69"/>
      <c r="Q248" s="69">
        <v>3391.42</v>
      </c>
      <c r="R248" s="69">
        <f t="shared" si="4"/>
        <v>3391.42</v>
      </c>
      <c r="S248" s="72"/>
      <c r="T248" s="24"/>
    </row>
    <row r="249" spans="1:20" s="64" customFormat="1" ht="31.5" x14ac:dyDescent="0.25">
      <c r="A249" s="65"/>
      <c r="B249" s="65">
        <v>2017</v>
      </c>
      <c r="C249" s="65" t="s">
        <v>959</v>
      </c>
      <c r="D249" s="66" t="s">
        <v>960</v>
      </c>
      <c r="E249" s="66" t="s">
        <v>58</v>
      </c>
      <c r="F249" s="67" t="s">
        <v>152</v>
      </c>
      <c r="G249" s="68" t="s">
        <v>153</v>
      </c>
      <c r="H249" s="66" t="s">
        <v>152</v>
      </c>
      <c r="I249" s="68" t="s">
        <v>153</v>
      </c>
      <c r="J249" s="69">
        <v>5780</v>
      </c>
      <c r="K249" s="70">
        <v>42736</v>
      </c>
      <c r="L249" s="70">
        <v>43100</v>
      </c>
      <c r="M249" s="71"/>
      <c r="N249" s="71"/>
      <c r="O249" s="69"/>
      <c r="P249" s="69"/>
      <c r="Q249" s="69">
        <v>5780</v>
      </c>
      <c r="R249" s="69">
        <f t="shared" si="4"/>
        <v>5780</v>
      </c>
      <c r="S249" s="72"/>
      <c r="T249" s="24"/>
    </row>
    <row r="250" spans="1:20" s="64" customFormat="1" ht="31.5" x14ac:dyDescent="0.25">
      <c r="A250" s="65"/>
      <c r="B250" s="65">
        <v>2017</v>
      </c>
      <c r="C250" s="65" t="s">
        <v>961</v>
      </c>
      <c r="D250" s="66" t="s">
        <v>962</v>
      </c>
      <c r="E250" s="66" t="s">
        <v>58</v>
      </c>
      <c r="F250" s="67" t="s">
        <v>847</v>
      </c>
      <c r="G250" s="68" t="s">
        <v>848</v>
      </c>
      <c r="H250" s="66" t="s">
        <v>847</v>
      </c>
      <c r="I250" s="68" t="s">
        <v>848</v>
      </c>
      <c r="J250" s="69">
        <v>2000</v>
      </c>
      <c r="K250" s="70">
        <v>42736</v>
      </c>
      <c r="L250" s="70">
        <v>43100</v>
      </c>
      <c r="M250" s="71"/>
      <c r="N250" s="71"/>
      <c r="O250" s="69"/>
      <c r="P250" s="69"/>
      <c r="Q250" s="69">
        <v>1594</v>
      </c>
      <c r="R250" s="69">
        <f t="shared" si="4"/>
        <v>1594</v>
      </c>
      <c r="S250" s="72"/>
      <c r="T250" s="24"/>
    </row>
    <row r="251" spans="1:20" s="64" customFormat="1" ht="31.5" x14ac:dyDescent="0.25">
      <c r="A251" s="65"/>
      <c r="B251" s="65">
        <v>2017</v>
      </c>
      <c r="C251" s="65" t="s">
        <v>963</v>
      </c>
      <c r="D251" s="66" t="s">
        <v>562</v>
      </c>
      <c r="E251" s="66" t="s">
        <v>58</v>
      </c>
      <c r="F251" s="67" t="s">
        <v>64</v>
      </c>
      <c r="G251" s="68" t="s">
        <v>63</v>
      </c>
      <c r="H251" s="66" t="s">
        <v>64</v>
      </c>
      <c r="I251" s="68" t="s">
        <v>63</v>
      </c>
      <c r="J251" s="69">
        <v>5500</v>
      </c>
      <c r="K251" s="70">
        <v>42745</v>
      </c>
      <c r="L251" s="70">
        <v>43100</v>
      </c>
      <c r="M251" s="71"/>
      <c r="N251" s="71"/>
      <c r="O251" s="69"/>
      <c r="P251" s="69"/>
      <c r="Q251" s="69">
        <v>4420.2199999999993</v>
      </c>
      <c r="R251" s="69">
        <f t="shared" si="4"/>
        <v>4420.2199999999993</v>
      </c>
      <c r="S251" s="72"/>
      <c r="T251" s="24"/>
    </row>
    <row r="252" spans="1:20" s="64" customFormat="1" ht="31.5" x14ac:dyDescent="0.25">
      <c r="A252" s="65"/>
      <c r="B252" s="65">
        <v>2017</v>
      </c>
      <c r="C252" s="65" t="s">
        <v>964</v>
      </c>
      <c r="D252" s="66" t="s">
        <v>965</v>
      </c>
      <c r="E252" s="66" t="s">
        <v>58</v>
      </c>
      <c r="F252" s="67" t="s">
        <v>120</v>
      </c>
      <c r="G252" s="68" t="s">
        <v>121</v>
      </c>
      <c r="H252" s="66" t="s">
        <v>120</v>
      </c>
      <c r="I252" s="68" t="s">
        <v>121</v>
      </c>
      <c r="J252" s="69">
        <v>3400</v>
      </c>
      <c r="K252" s="70">
        <v>42736</v>
      </c>
      <c r="L252" s="70">
        <v>43100</v>
      </c>
      <c r="M252" s="71"/>
      <c r="N252" s="71"/>
      <c r="O252" s="69"/>
      <c r="P252" s="69"/>
      <c r="Q252" s="69">
        <v>2311.4299999999998</v>
      </c>
      <c r="R252" s="69">
        <f t="shared" si="4"/>
        <v>2311.4299999999998</v>
      </c>
      <c r="S252" s="72"/>
      <c r="T252" s="24"/>
    </row>
    <row r="253" spans="1:20" s="64" customFormat="1" ht="31.5" x14ac:dyDescent="0.25">
      <c r="A253" s="65"/>
      <c r="B253" s="65">
        <v>2017</v>
      </c>
      <c r="C253" s="65" t="s">
        <v>966</v>
      </c>
      <c r="D253" s="66" t="s">
        <v>967</v>
      </c>
      <c r="E253" s="66" t="s">
        <v>58</v>
      </c>
      <c r="F253" s="67" t="s">
        <v>122</v>
      </c>
      <c r="G253" s="68" t="s">
        <v>123</v>
      </c>
      <c r="H253" s="66" t="s">
        <v>122</v>
      </c>
      <c r="I253" s="68" t="s">
        <v>123</v>
      </c>
      <c r="J253" s="69">
        <v>1664</v>
      </c>
      <c r="K253" s="70">
        <v>42748</v>
      </c>
      <c r="L253" s="70">
        <v>42825</v>
      </c>
      <c r="M253" s="71"/>
      <c r="N253" s="71"/>
      <c r="O253" s="69"/>
      <c r="P253" s="69"/>
      <c r="Q253" s="69">
        <v>1682</v>
      </c>
      <c r="R253" s="69">
        <f t="shared" si="4"/>
        <v>1682</v>
      </c>
      <c r="S253" s="72"/>
      <c r="T253" s="24"/>
    </row>
    <row r="254" spans="1:20" s="64" customFormat="1" ht="31.5" x14ac:dyDescent="0.25">
      <c r="A254" s="65"/>
      <c r="B254" s="65">
        <v>2017</v>
      </c>
      <c r="C254" s="65" t="s">
        <v>968</v>
      </c>
      <c r="D254" s="66" t="s">
        <v>969</v>
      </c>
      <c r="E254" s="66" t="s">
        <v>58</v>
      </c>
      <c r="F254" s="67" t="s">
        <v>291</v>
      </c>
      <c r="G254" s="68" t="s">
        <v>292</v>
      </c>
      <c r="H254" s="66" t="s">
        <v>291</v>
      </c>
      <c r="I254" s="68" t="s">
        <v>292</v>
      </c>
      <c r="J254" s="69">
        <v>1000</v>
      </c>
      <c r="K254" s="70">
        <v>42736</v>
      </c>
      <c r="L254" s="70">
        <v>43100</v>
      </c>
      <c r="M254" s="71"/>
      <c r="N254" s="71"/>
      <c r="O254" s="69"/>
      <c r="P254" s="69"/>
      <c r="Q254" s="69">
        <v>117.99180327868854</v>
      </c>
      <c r="R254" s="69">
        <f t="shared" si="4"/>
        <v>117.99180327868854</v>
      </c>
      <c r="S254" s="72"/>
      <c r="T254" s="24"/>
    </row>
    <row r="255" spans="1:20" s="64" customFormat="1" ht="31.5" x14ac:dyDescent="0.25">
      <c r="A255" s="65"/>
      <c r="B255" s="65">
        <v>2017</v>
      </c>
      <c r="C255" s="65" t="s">
        <v>970</v>
      </c>
      <c r="D255" s="66" t="s">
        <v>969</v>
      </c>
      <c r="E255" s="66" t="s">
        <v>58</v>
      </c>
      <c r="F255" s="67" t="s">
        <v>274</v>
      </c>
      <c r="G255" s="68" t="s">
        <v>275</v>
      </c>
      <c r="H255" s="66" t="s">
        <v>274</v>
      </c>
      <c r="I255" s="68" t="s">
        <v>275</v>
      </c>
      <c r="J255" s="69">
        <v>2000</v>
      </c>
      <c r="K255" s="70">
        <v>42736</v>
      </c>
      <c r="L255" s="70">
        <v>43100</v>
      </c>
      <c r="M255" s="71"/>
      <c r="N255" s="71"/>
      <c r="O255" s="69"/>
      <c r="P255" s="69"/>
      <c r="Q255" s="69">
        <v>1147.32</v>
      </c>
      <c r="R255" s="69">
        <f t="shared" si="4"/>
        <v>1147.32</v>
      </c>
      <c r="S255" s="72"/>
      <c r="T255" s="24"/>
    </row>
    <row r="256" spans="1:20" s="64" customFormat="1" ht="31.5" x14ac:dyDescent="0.25">
      <c r="A256" s="65"/>
      <c r="B256" s="65">
        <v>2017</v>
      </c>
      <c r="C256" s="65" t="s">
        <v>971</v>
      </c>
      <c r="D256" s="66" t="s">
        <v>969</v>
      </c>
      <c r="E256" s="66" t="s">
        <v>58</v>
      </c>
      <c r="F256" s="67" t="s">
        <v>296</v>
      </c>
      <c r="G256" s="68" t="s">
        <v>297</v>
      </c>
      <c r="H256" s="66" t="s">
        <v>296</v>
      </c>
      <c r="I256" s="68" t="s">
        <v>297</v>
      </c>
      <c r="J256" s="69">
        <v>2000</v>
      </c>
      <c r="K256" s="70">
        <v>42736</v>
      </c>
      <c r="L256" s="70">
        <v>43100</v>
      </c>
      <c r="M256" s="71"/>
      <c r="N256" s="71"/>
      <c r="O256" s="69"/>
      <c r="P256" s="69"/>
      <c r="Q256" s="69">
        <v>1809.8</v>
      </c>
      <c r="R256" s="69">
        <f t="shared" si="4"/>
        <v>1809.8</v>
      </c>
      <c r="S256" s="72"/>
      <c r="T256" s="24"/>
    </row>
    <row r="257" spans="1:20" s="64" customFormat="1" ht="31.5" x14ac:dyDescent="0.25">
      <c r="A257" s="65"/>
      <c r="B257" s="65">
        <v>2017</v>
      </c>
      <c r="C257" s="65" t="s">
        <v>972</v>
      </c>
      <c r="D257" s="66" t="s">
        <v>969</v>
      </c>
      <c r="E257" s="66" t="s">
        <v>58</v>
      </c>
      <c r="F257" s="67" t="s">
        <v>973</v>
      </c>
      <c r="G257" s="68" t="s">
        <v>974</v>
      </c>
      <c r="H257" s="66" t="s">
        <v>973</v>
      </c>
      <c r="I257" s="68" t="s">
        <v>974</v>
      </c>
      <c r="J257" s="69">
        <v>1500</v>
      </c>
      <c r="K257" s="70">
        <v>42736</v>
      </c>
      <c r="L257" s="70">
        <v>43100</v>
      </c>
      <c r="M257" s="71"/>
      <c r="N257" s="71"/>
      <c r="O257" s="69"/>
      <c r="P257" s="69"/>
      <c r="Q257" s="69">
        <v>0</v>
      </c>
      <c r="R257" s="69">
        <f t="shared" si="4"/>
        <v>0</v>
      </c>
      <c r="S257" s="72"/>
      <c r="T257" s="24"/>
    </row>
    <row r="258" spans="1:20" s="64" customFormat="1" ht="31.5" x14ac:dyDescent="0.25">
      <c r="A258" s="65"/>
      <c r="B258" s="65">
        <v>2017</v>
      </c>
      <c r="C258" s="65" t="s">
        <v>975</v>
      </c>
      <c r="D258" s="66" t="s">
        <v>969</v>
      </c>
      <c r="E258" s="66" t="s">
        <v>58</v>
      </c>
      <c r="F258" s="67" t="s">
        <v>475</v>
      </c>
      <c r="G258" s="68" t="s">
        <v>476</v>
      </c>
      <c r="H258" s="66" t="s">
        <v>475</v>
      </c>
      <c r="I258" s="68" t="s">
        <v>476</v>
      </c>
      <c r="J258" s="69">
        <v>2500</v>
      </c>
      <c r="K258" s="70">
        <v>42736</v>
      </c>
      <c r="L258" s="70">
        <v>43100</v>
      </c>
      <c r="M258" s="71"/>
      <c r="N258" s="71"/>
      <c r="O258" s="69"/>
      <c r="P258" s="69"/>
      <c r="Q258" s="69">
        <v>551.18852459016398</v>
      </c>
      <c r="R258" s="69">
        <f t="shared" si="4"/>
        <v>551.18852459016398</v>
      </c>
      <c r="S258" s="72"/>
      <c r="T258" s="24"/>
    </row>
    <row r="259" spans="1:20" s="64" customFormat="1" ht="31.5" x14ac:dyDescent="0.25">
      <c r="A259" s="65"/>
      <c r="B259" s="65">
        <v>2017</v>
      </c>
      <c r="C259" s="65" t="s">
        <v>976</v>
      </c>
      <c r="D259" s="66" t="s">
        <v>977</v>
      </c>
      <c r="E259" s="66" t="s">
        <v>58</v>
      </c>
      <c r="F259" s="67" t="s">
        <v>293</v>
      </c>
      <c r="G259" s="68" t="s">
        <v>294</v>
      </c>
      <c r="H259" s="66" t="s">
        <v>293</v>
      </c>
      <c r="I259" s="68" t="s">
        <v>294</v>
      </c>
      <c r="J259" s="69">
        <v>14000</v>
      </c>
      <c r="K259" s="70">
        <v>42736</v>
      </c>
      <c r="L259" s="70">
        <v>43100</v>
      </c>
      <c r="M259" s="71"/>
      <c r="N259" s="71"/>
      <c r="O259" s="69"/>
      <c r="P259" s="69"/>
      <c r="Q259" s="69">
        <v>13022.930000000004</v>
      </c>
      <c r="R259" s="69">
        <f t="shared" si="4"/>
        <v>13022.930000000004</v>
      </c>
      <c r="S259" s="72"/>
      <c r="T259" s="24"/>
    </row>
    <row r="260" spans="1:20" s="64" customFormat="1" ht="31.5" x14ac:dyDescent="0.25">
      <c r="A260" s="65"/>
      <c r="B260" s="65">
        <v>2017</v>
      </c>
      <c r="C260" s="65" t="s">
        <v>978</v>
      </c>
      <c r="D260" s="66" t="s">
        <v>979</v>
      </c>
      <c r="E260" s="66" t="s">
        <v>58</v>
      </c>
      <c r="F260" s="67" t="s">
        <v>133</v>
      </c>
      <c r="G260" s="68" t="s">
        <v>134</v>
      </c>
      <c r="H260" s="66" t="s">
        <v>133</v>
      </c>
      <c r="I260" s="68" t="s">
        <v>134</v>
      </c>
      <c r="J260" s="69">
        <v>2560</v>
      </c>
      <c r="K260" s="70">
        <v>42736</v>
      </c>
      <c r="L260" s="70">
        <v>43100</v>
      </c>
      <c r="M260" s="71"/>
      <c r="N260" s="71"/>
      <c r="O260" s="69"/>
      <c r="P260" s="69"/>
      <c r="Q260" s="69">
        <v>1677.65</v>
      </c>
      <c r="R260" s="69">
        <f t="shared" si="4"/>
        <v>1677.65</v>
      </c>
      <c r="S260" s="72"/>
      <c r="T260" s="24"/>
    </row>
    <row r="261" spans="1:20" s="64" customFormat="1" ht="31.5" x14ac:dyDescent="0.25">
      <c r="A261" s="65"/>
      <c r="B261" s="65">
        <v>2017</v>
      </c>
      <c r="C261" s="65" t="s">
        <v>980</v>
      </c>
      <c r="D261" s="66" t="s">
        <v>981</v>
      </c>
      <c r="E261" s="66" t="s">
        <v>58</v>
      </c>
      <c r="F261" s="67" t="s">
        <v>131</v>
      </c>
      <c r="G261" s="68" t="s">
        <v>132</v>
      </c>
      <c r="H261" s="66" t="s">
        <v>131</v>
      </c>
      <c r="I261" s="68" t="s">
        <v>132</v>
      </c>
      <c r="J261" s="69">
        <v>1650</v>
      </c>
      <c r="K261" s="70">
        <v>42736</v>
      </c>
      <c r="L261" s="70">
        <v>43100</v>
      </c>
      <c r="M261" s="71"/>
      <c r="N261" s="71"/>
      <c r="O261" s="69"/>
      <c r="P261" s="69"/>
      <c r="Q261" s="69">
        <v>1261.6599999999999</v>
      </c>
      <c r="R261" s="69">
        <f t="shared" si="4"/>
        <v>1261.6599999999999</v>
      </c>
      <c r="S261" s="72"/>
      <c r="T261" s="24"/>
    </row>
    <row r="262" spans="1:20" s="64" customFormat="1" ht="31.5" x14ac:dyDescent="0.25">
      <c r="A262" s="65"/>
      <c r="B262" s="65">
        <v>2017</v>
      </c>
      <c r="C262" s="65" t="s">
        <v>982</v>
      </c>
      <c r="D262" s="66" t="s">
        <v>979</v>
      </c>
      <c r="E262" s="66" t="s">
        <v>58</v>
      </c>
      <c r="F262" s="67" t="s">
        <v>233</v>
      </c>
      <c r="G262" s="68" t="s">
        <v>234</v>
      </c>
      <c r="H262" s="66" t="s">
        <v>233</v>
      </c>
      <c r="I262" s="68" t="s">
        <v>234</v>
      </c>
      <c r="J262" s="69">
        <v>2606.21</v>
      </c>
      <c r="K262" s="70">
        <v>42736</v>
      </c>
      <c r="L262" s="70">
        <v>43100</v>
      </c>
      <c r="M262" s="71"/>
      <c r="N262" s="71"/>
      <c r="O262" s="69"/>
      <c r="P262" s="69"/>
      <c r="Q262" s="69">
        <v>1579.3099999999997</v>
      </c>
      <c r="R262" s="69">
        <f t="shared" si="4"/>
        <v>1579.3099999999997</v>
      </c>
      <c r="S262" s="72"/>
      <c r="T262" s="24"/>
    </row>
    <row r="263" spans="1:20" s="64" customFormat="1" ht="31.5" x14ac:dyDescent="0.25">
      <c r="A263" s="65"/>
      <c r="B263" s="65">
        <v>2017</v>
      </c>
      <c r="C263" s="65" t="s">
        <v>983</v>
      </c>
      <c r="D263" s="66" t="s">
        <v>984</v>
      </c>
      <c r="E263" s="66" t="s">
        <v>58</v>
      </c>
      <c r="F263" s="67" t="s">
        <v>174</v>
      </c>
      <c r="G263" s="68" t="s">
        <v>175</v>
      </c>
      <c r="H263" s="66" t="s">
        <v>174</v>
      </c>
      <c r="I263" s="68" t="s">
        <v>175</v>
      </c>
      <c r="J263" s="69">
        <v>520</v>
      </c>
      <c r="K263" s="70">
        <v>42736</v>
      </c>
      <c r="L263" s="70">
        <v>43100</v>
      </c>
      <c r="M263" s="71"/>
      <c r="N263" s="71"/>
      <c r="O263" s="69"/>
      <c r="P263" s="69"/>
      <c r="Q263" s="69">
        <v>107.09</v>
      </c>
      <c r="R263" s="69">
        <f t="shared" si="4"/>
        <v>107.09</v>
      </c>
      <c r="S263" s="72"/>
      <c r="T263" s="24"/>
    </row>
    <row r="264" spans="1:20" s="64" customFormat="1" ht="31.5" x14ac:dyDescent="0.25">
      <c r="A264" s="65"/>
      <c r="B264" s="65">
        <v>2017</v>
      </c>
      <c r="C264" s="65" t="s">
        <v>985</v>
      </c>
      <c r="D264" s="66" t="s">
        <v>984</v>
      </c>
      <c r="E264" s="66" t="s">
        <v>58</v>
      </c>
      <c r="F264" s="67" t="s">
        <v>393</v>
      </c>
      <c r="G264" s="68" t="s">
        <v>394</v>
      </c>
      <c r="H264" s="66" t="s">
        <v>393</v>
      </c>
      <c r="I264" s="68" t="s">
        <v>394</v>
      </c>
      <c r="J264" s="69">
        <v>1850</v>
      </c>
      <c r="K264" s="70">
        <v>42736</v>
      </c>
      <c r="L264" s="70">
        <v>43100</v>
      </c>
      <c r="M264" s="71"/>
      <c r="N264" s="71"/>
      <c r="O264" s="69"/>
      <c r="P264" s="69"/>
      <c r="Q264" s="69">
        <v>141.36000000000001</v>
      </c>
      <c r="R264" s="69">
        <f t="shared" si="4"/>
        <v>141.36000000000001</v>
      </c>
      <c r="S264" s="72"/>
      <c r="T264" s="24"/>
    </row>
    <row r="265" spans="1:20" s="64" customFormat="1" ht="31.5" x14ac:dyDescent="0.25">
      <c r="A265" s="65"/>
      <c r="B265" s="65">
        <v>2017</v>
      </c>
      <c r="C265" s="65" t="s">
        <v>986</v>
      </c>
      <c r="D265" s="66" t="s">
        <v>987</v>
      </c>
      <c r="E265" s="66" t="s">
        <v>58</v>
      </c>
      <c r="F265" s="67" t="s">
        <v>665</v>
      </c>
      <c r="G265" s="68" t="s">
        <v>172</v>
      </c>
      <c r="H265" s="66" t="s">
        <v>665</v>
      </c>
      <c r="I265" s="68" t="s">
        <v>172</v>
      </c>
      <c r="J265" s="69">
        <v>200</v>
      </c>
      <c r="K265" s="70">
        <v>42736</v>
      </c>
      <c r="L265" s="70">
        <v>43100</v>
      </c>
      <c r="M265" s="71"/>
      <c r="N265" s="71"/>
      <c r="O265" s="69"/>
      <c r="P265" s="69"/>
      <c r="Q265" s="69">
        <v>36</v>
      </c>
      <c r="R265" s="69">
        <f t="shared" si="4"/>
        <v>36</v>
      </c>
      <c r="S265" s="72"/>
      <c r="T265" s="24"/>
    </row>
    <row r="266" spans="1:20" s="64" customFormat="1" ht="31.5" x14ac:dyDescent="0.25">
      <c r="A266" s="65"/>
      <c r="B266" s="65">
        <v>2017</v>
      </c>
      <c r="C266" s="65" t="s">
        <v>988</v>
      </c>
      <c r="D266" s="66" t="s">
        <v>989</v>
      </c>
      <c r="E266" s="66" t="s">
        <v>58</v>
      </c>
      <c r="F266" s="67" t="s">
        <v>138</v>
      </c>
      <c r="G266" s="68" t="s">
        <v>139</v>
      </c>
      <c r="H266" s="66" t="s">
        <v>138</v>
      </c>
      <c r="I266" s="68" t="s">
        <v>139</v>
      </c>
      <c r="J266" s="69">
        <v>2050</v>
      </c>
      <c r="K266" s="70">
        <v>42736</v>
      </c>
      <c r="L266" s="70">
        <v>43100</v>
      </c>
      <c r="M266" s="71"/>
      <c r="N266" s="71"/>
      <c r="O266" s="69"/>
      <c r="P266" s="69"/>
      <c r="Q266" s="69">
        <v>1679.46695</v>
      </c>
      <c r="R266" s="69">
        <f t="shared" ref="R266:R327" si="5">+P266+Q266</f>
        <v>1679.46695</v>
      </c>
      <c r="S266" s="73"/>
      <c r="T266" s="24"/>
    </row>
    <row r="267" spans="1:20" s="64" customFormat="1" ht="31.5" x14ac:dyDescent="0.25">
      <c r="A267" s="65"/>
      <c r="B267" s="65">
        <v>2017</v>
      </c>
      <c r="C267" s="65" t="s">
        <v>990</v>
      </c>
      <c r="D267" s="66" t="s">
        <v>989</v>
      </c>
      <c r="E267" s="66" t="s">
        <v>58</v>
      </c>
      <c r="F267" s="67" t="s">
        <v>536</v>
      </c>
      <c r="G267" s="68" t="s">
        <v>537</v>
      </c>
      <c r="H267" s="66" t="s">
        <v>536</v>
      </c>
      <c r="I267" s="68" t="s">
        <v>537</v>
      </c>
      <c r="J267" s="69">
        <v>900</v>
      </c>
      <c r="K267" s="70">
        <v>42736</v>
      </c>
      <c r="L267" s="70">
        <v>43100</v>
      </c>
      <c r="M267" s="71"/>
      <c r="N267" s="71"/>
      <c r="O267" s="69"/>
      <c r="P267" s="69"/>
      <c r="Q267" s="69">
        <v>113.5</v>
      </c>
      <c r="R267" s="69">
        <f t="shared" si="5"/>
        <v>113.5</v>
      </c>
      <c r="S267" s="72"/>
      <c r="T267" s="24"/>
    </row>
    <row r="268" spans="1:20" s="64" customFormat="1" ht="31.5" x14ac:dyDescent="0.25">
      <c r="A268" s="65"/>
      <c r="B268" s="65">
        <v>2017</v>
      </c>
      <c r="C268" s="65" t="s">
        <v>991</v>
      </c>
      <c r="D268" s="66" t="s">
        <v>992</v>
      </c>
      <c r="E268" s="66" t="s">
        <v>58</v>
      </c>
      <c r="F268" s="67" t="s">
        <v>117</v>
      </c>
      <c r="G268" s="68" t="s">
        <v>118</v>
      </c>
      <c r="H268" s="66" t="s">
        <v>117</v>
      </c>
      <c r="I268" s="68" t="s">
        <v>118</v>
      </c>
      <c r="J268" s="69">
        <v>450</v>
      </c>
      <c r="K268" s="70">
        <v>42736</v>
      </c>
      <c r="L268" s="70">
        <v>43100</v>
      </c>
      <c r="M268" s="71"/>
      <c r="N268" s="71"/>
      <c r="O268" s="69"/>
      <c r="P268" s="69"/>
      <c r="Q268" s="69">
        <v>127.46</v>
      </c>
      <c r="R268" s="69">
        <f t="shared" si="5"/>
        <v>127.46</v>
      </c>
      <c r="S268" s="72"/>
      <c r="T268" s="24"/>
    </row>
    <row r="269" spans="1:20" s="64" customFormat="1" ht="31.5" x14ac:dyDescent="0.25">
      <c r="A269" s="65"/>
      <c r="B269" s="65">
        <v>2017</v>
      </c>
      <c r="C269" s="65" t="s">
        <v>993</v>
      </c>
      <c r="D269" s="66" t="s">
        <v>994</v>
      </c>
      <c r="E269" s="66" t="s">
        <v>58</v>
      </c>
      <c r="F269" s="67" t="s">
        <v>248</v>
      </c>
      <c r="G269" s="68" t="s">
        <v>249</v>
      </c>
      <c r="H269" s="66" t="s">
        <v>248</v>
      </c>
      <c r="I269" s="68" t="s">
        <v>249</v>
      </c>
      <c r="J269" s="69">
        <v>2900</v>
      </c>
      <c r="K269" s="70">
        <v>42736</v>
      </c>
      <c r="L269" s="70">
        <v>43100</v>
      </c>
      <c r="M269" s="71"/>
      <c r="N269" s="71"/>
      <c r="O269" s="69"/>
      <c r="P269" s="69"/>
      <c r="Q269" s="69">
        <v>2476.56</v>
      </c>
      <c r="R269" s="69">
        <f t="shared" si="5"/>
        <v>2476.56</v>
      </c>
      <c r="S269" s="72"/>
      <c r="T269" s="24"/>
    </row>
    <row r="270" spans="1:20" s="64" customFormat="1" ht="31.5" x14ac:dyDescent="0.25">
      <c r="A270" s="65"/>
      <c r="B270" s="65">
        <v>2017</v>
      </c>
      <c r="C270" s="65" t="s">
        <v>995</v>
      </c>
      <c r="D270" s="66" t="s">
        <v>996</v>
      </c>
      <c r="E270" s="66" t="s">
        <v>58</v>
      </c>
      <c r="F270" s="67" t="s">
        <v>246</v>
      </c>
      <c r="G270" s="68" t="s">
        <v>247</v>
      </c>
      <c r="H270" s="66" t="s">
        <v>246</v>
      </c>
      <c r="I270" s="68" t="s">
        <v>247</v>
      </c>
      <c r="J270" s="69">
        <v>5170</v>
      </c>
      <c r="K270" s="70">
        <v>42736</v>
      </c>
      <c r="L270" s="70">
        <v>43100</v>
      </c>
      <c r="M270" s="71"/>
      <c r="N270" s="71"/>
      <c r="O270" s="69"/>
      <c r="P270" s="69"/>
      <c r="Q270" s="69">
        <v>3475</v>
      </c>
      <c r="R270" s="69">
        <f t="shared" si="5"/>
        <v>3475</v>
      </c>
      <c r="S270" s="72"/>
      <c r="T270" s="24"/>
    </row>
    <row r="271" spans="1:20" s="64" customFormat="1" ht="31.5" x14ac:dyDescent="0.25">
      <c r="A271" s="65"/>
      <c r="B271" s="65">
        <v>2017</v>
      </c>
      <c r="C271" s="65" t="s">
        <v>997</v>
      </c>
      <c r="D271" s="66" t="s">
        <v>998</v>
      </c>
      <c r="E271" s="66" t="s">
        <v>58</v>
      </c>
      <c r="F271" s="67" t="s">
        <v>999</v>
      </c>
      <c r="G271" s="68" t="s">
        <v>339</v>
      </c>
      <c r="H271" s="66" t="s">
        <v>999</v>
      </c>
      <c r="I271" s="68" t="s">
        <v>339</v>
      </c>
      <c r="J271" s="69">
        <v>2500</v>
      </c>
      <c r="K271" s="70">
        <v>42736</v>
      </c>
      <c r="L271" s="70">
        <v>43100</v>
      </c>
      <c r="M271" s="71"/>
      <c r="N271" s="71"/>
      <c r="O271" s="69"/>
      <c r="P271" s="69"/>
      <c r="Q271" s="69">
        <v>1200</v>
      </c>
      <c r="R271" s="69">
        <f t="shared" si="5"/>
        <v>1200</v>
      </c>
      <c r="S271" s="72"/>
      <c r="T271" s="24"/>
    </row>
    <row r="272" spans="1:20" s="64" customFormat="1" ht="31.5" x14ac:dyDescent="0.25">
      <c r="A272" s="65"/>
      <c r="B272" s="65">
        <v>2017</v>
      </c>
      <c r="C272" s="65" t="s">
        <v>1000</v>
      </c>
      <c r="D272" s="66" t="s">
        <v>1001</v>
      </c>
      <c r="E272" s="66" t="s">
        <v>58</v>
      </c>
      <c r="F272" s="67" t="s">
        <v>135</v>
      </c>
      <c r="G272" s="68" t="s">
        <v>136</v>
      </c>
      <c r="H272" s="66" t="s">
        <v>135</v>
      </c>
      <c r="I272" s="68" t="s">
        <v>136</v>
      </c>
      <c r="J272" s="69">
        <v>20000</v>
      </c>
      <c r="K272" s="70">
        <v>42736</v>
      </c>
      <c r="L272" s="70">
        <v>43100</v>
      </c>
      <c r="M272" s="71"/>
      <c r="N272" s="71"/>
      <c r="O272" s="69"/>
      <c r="P272" s="69"/>
      <c r="Q272" s="69">
        <v>12168.1</v>
      </c>
      <c r="R272" s="69">
        <f t="shared" si="5"/>
        <v>12168.1</v>
      </c>
      <c r="S272" s="72"/>
      <c r="T272" s="24"/>
    </row>
    <row r="273" spans="1:20" s="64" customFormat="1" ht="31.5" x14ac:dyDescent="0.25">
      <c r="A273" s="65"/>
      <c r="B273" s="65">
        <v>2017</v>
      </c>
      <c r="C273" s="65" t="s">
        <v>1002</v>
      </c>
      <c r="D273" s="66" t="s">
        <v>1003</v>
      </c>
      <c r="E273" s="66" t="s">
        <v>58</v>
      </c>
      <c r="F273" s="67" t="s">
        <v>140</v>
      </c>
      <c r="G273" s="68" t="s">
        <v>141</v>
      </c>
      <c r="H273" s="66" t="s">
        <v>140</v>
      </c>
      <c r="I273" s="68" t="s">
        <v>141</v>
      </c>
      <c r="J273" s="69">
        <v>10200</v>
      </c>
      <c r="K273" s="70">
        <v>42736</v>
      </c>
      <c r="L273" s="70">
        <v>43100</v>
      </c>
      <c r="M273" s="71"/>
      <c r="N273" s="71"/>
      <c r="O273" s="69"/>
      <c r="P273" s="69"/>
      <c r="Q273" s="69">
        <v>5338.3</v>
      </c>
      <c r="R273" s="69">
        <f t="shared" si="5"/>
        <v>5338.3</v>
      </c>
      <c r="S273" s="72"/>
      <c r="T273" s="24"/>
    </row>
    <row r="274" spans="1:20" s="64" customFormat="1" ht="31.5" x14ac:dyDescent="0.25">
      <c r="A274" s="65"/>
      <c r="B274" s="65">
        <v>2017</v>
      </c>
      <c r="C274" s="65" t="s">
        <v>1004</v>
      </c>
      <c r="D274" s="66" t="s">
        <v>1005</v>
      </c>
      <c r="E274" s="66" t="s">
        <v>58</v>
      </c>
      <c r="F274" s="67" t="s">
        <v>267</v>
      </c>
      <c r="G274" s="68" t="s">
        <v>268</v>
      </c>
      <c r="H274" s="66" t="s">
        <v>267</v>
      </c>
      <c r="I274" s="68" t="s">
        <v>268</v>
      </c>
      <c r="J274" s="69">
        <v>22614</v>
      </c>
      <c r="K274" s="70">
        <v>42736</v>
      </c>
      <c r="L274" s="70">
        <v>43100</v>
      </c>
      <c r="M274" s="71"/>
      <c r="N274" s="71"/>
      <c r="O274" s="69"/>
      <c r="P274" s="69"/>
      <c r="Q274" s="69">
        <v>8180.2142500000009</v>
      </c>
      <c r="R274" s="69">
        <f t="shared" si="5"/>
        <v>8180.2142500000009</v>
      </c>
      <c r="S274" s="72"/>
      <c r="T274" s="24"/>
    </row>
    <row r="275" spans="1:20" s="64" customFormat="1" ht="31.5" x14ac:dyDescent="0.25">
      <c r="A275" s="65"/>
      <c r="B275" s="65">
        <v>2017</v>
      </c>
      <c r="C275" s="65" t="s">
        <v>1006</v>
      </c>
      <c r="D275" s="66" t="s">
        <v>1007</v>
      </c>
      <c r="E275" s="66" t="s">
        <v>58</v>
      </c>
      <c r="F275" s="67" t="s">
        <v>147</v>
      </c>
      <c r="G275" s="68" t="s">
        <v>148</v>
      </c>
      <c r="H275" s="66" t="s">
        <v>147</v>
      </c>
      <c r="I275" s="68" t="s">
        <v>148</v>
      </c>
      <c r="J275" s="69">
        <v>3200</v>
      </c>
      <c r="K275" s="70">
        <v>42736</v>
      </c>
      <c r="L275" s="70">
        <v>43100</v>
      </c>
      <c r="M275" s="71"/>
      <c r="N275" s="71"/>
      <c r="O275" s="69"/>
      <c r="P275" s="69"/>
      <c r="Q275" s="69">
        <v>1203.6199999999999</v>
      </c>
      <c r="R275" s="69">
        <f t="shared" si="5"/>
        <v>1203.6199999999999</v>
      </c>
      <c r="S275" s="72"/>
      <c r="T275" s="24"/>
    </row>
    <row r="276" spans="1:20" s="64" customFormat="1" ht="31.5" x14ac:dyDescent="0.25">
      <c r="A276" s="65"/>
      <c r="B276" s="65">
        <v>2017</v>
      </c>
      <c r="C276" s="65" t="s">
        <v>1008</v>
      </c>
      <c r="D276" s="66" t="s">
        <v>1009</v>
      </c>
      <c r="E276" s="66" t="s">
        <v>58</v>
      </c>
      <c r="F276" s="67" t="s">
        <v>404</v>
      </c>
      <c r="G276" s="68" t="s">
        <v>405</v>
      </c>
      <c r="H276" s="66" t="s">
        <v>404</v>
      </c>
      <c r="I276" s="68" t="s">
        <v>405</v>
      </c>
      <c r="J276" s="69">
        <v>15100</v>
      </c>
      <c r="K276" s="70">
        <v>42736</v>
      </c>
      <c r="L276" s="70">
        <v>43100</v>
      </c>
      <c r="M276" s="71"/>
      <c r="N276" s="71"/>
      <c r="O276" s="69"/>
      <c r="P276" s="69"/>
      <c r="Q276" s="69">
        <v>8481.6054999999997</v>
      </c>
      <c r="R276" s="69">
        <f t="shared" si="5"/>
        <v>8481.6054999999997</v>
      </c>
      <c r="S276" s="72"/>
      <c r="T276" s="24"/>
    </row>
    <row r="277" spans="1:20" s="64" customFormat="1" ht="31.5" x14ac:dyDescent="0.25">
      <c r="A277" s="65"/>
      <c r="B277" s="65">
        <v>2017</v>
      </c>
      <c r="C277" s="65" t="s">
        <v>1010</v>
      </c>
      <c r="D277" s="66" t="s">
        <v>533</v>
      </c>
      <c r="E277" s="66" t="s">
        <v>58</v>
      </c>
      <c r="F277" s="67" t="s">
        <v>156</v>
      </c>
      <c r="G277" s="68" t="s">
        <v>157</v>
      </c>
      <c r="H277" s="66" t="s">
        <v>156</v>
      </c>
      <c r="I277" s="68" t="s">
        <v>157</v>
      </c>
      <c r="J277" s="69">
        <v>2450</v>
      </c>
      <c r="K277" s="70">
        <v>42736</v>
      </c>
      <c r="L277" s="70">
        <v>43100</v>
      </c>
      <c r="M277" s="71"/>
      <c r="N277" s="71"/>
      <c r="O277" s="69"/>
      <c r="P277" s="69"/>
      <c r="Q277" s="69">
        <v>135</v>
      </c>
      <c r="R277" s="69">
        <f t="shared" si="5"/>
        <v>135</v>
      </c>
      <c r="S277" s="72"/>
      <c r="T277" s="24"/>
    </row>
    <row r="278" spans="1:20" s="64" customFormat="1" ht="31.5" x14ac:dyDescent="0.25">
      <c r="A278" s="65"/>
      <c r="B278" s="65">
        <v>2017</v>
      </c>
      <c r="C278" s="65" t="s">
        <v>1011</v>
      </c>
      <c r="D278" s="66" t="s">
        <v>1009</v>
      </c>
      <c r="E278" s="66" t="s">
        <v>58</v>
      </c>
      <c r="F278" s="67" t="s">
        <v>370</v>
      </c>
      <c r="G278" s="68" t="s">
        <v>371</v>
      </c>
      <c r="H278" s="66" t="s">
        <v>370</v>
      </c>
      <c r="I278" s="68" t="s">
        <v>371</v>
      </c>
      <c r="J278" s="69">
        <v>5680</v>
      </c>
      <c r="K278" s="70">
        <v>42736</v>
      </c>
      <c r="L278" s="70">
        <v>43100</v>
      </c>
      <c r="M278" s="71"/>
      <c r="N278" s="71"/>
      <c r="O278" s="69"/>
      <c r="P278" s="69"/>
      <c r="Q278" s="69">
        <v>3159</v>
      </c>
      <c r="R278" s="69">
        <f t="shared" si="5"/>
        <v>3159</v>
      </c>
      <c r="S278" s="72"/>
      <c r="T278" s="24"/>
    </row>
    <row r="279" spans="1:20" s="64" customFormat="1" ht="31.5" x14ac:dyDescent="0.25">
      <c r="A279" s="65"/>
      <c r="B279" s="65">
        <v>2017</v>
      </c>
      <c r="C279" s="65" t="s">
        <v>1012</v>
      </c>
      <c r="D279" s="66" t="s">
        <v>1013</v>
      </c>
      <c r="E279" s="66" t="s">
        <v>58</v>
      </c>
      <c r="F279" s="67" t="s">
        <v>228</v>
      </c>
      <c r="G279" s="68" t="s">
        <v>229</v>
      </c>
      <c r="H279" s="66" t="s">
        <v>228</v>
      </c>
      <c r="I279" s="68" t="s">
        <v>229</v>
      </c>
      <c r="J279" s="69">
        <v>1300</v>
      </c>
      <c r="K279" s="70">
        <v>42736</v>
      </c>
      <c r="L279" s="70">
        <v>43100</v>
      </c>
      <c r="M279" s="71"/>
      <c r="N279" s="71"/>
      <c r="O279" s="69"/>
      <c r="P279" s="69"/>
      <c r="Q279" s="69">
        <v>402.59</v>
      </c>
      <c r="R279" s="69">
        <f t="shared" si="5"/>
        <v>402.59</v>
      </c>
      <c r="S279" s="72"/>
      <c r="T279" s="24"/>
    </row>
    <row r="280" spans="1:20" s="64" customFormat="1" ht="31.5" x14ac:dyDescent="0.25">
      <c r="A280" s="65"/>
      <c r="B280" s="65">
        <v>2017</v>
      </c>
      <c r="C280" s="65" t="s">
        <v>1014</v>
      </c>
      <c r="D280" s="66" t="s">
        <v>1015</v>
      </c>
      <c r="E280" s="66" t="s">
        <v>58</v>
      </c>
      <c r="F280" s="67" t="s">
        <v>1016</v>
      </c>
      <c r="G280" s="68" t="s">
        <v>277</v>
      </c>
      <c r="H280" s="66" t="s">
        <v>1016</v>
      </c>
      <c r="I280" s="68" t="s">
        <v>277</v>
      </c>
      <c r="J280" s="69">
        <v>4634</v>
      </c>
      <c r="K280" s="70">
        <v>42736</v>
      </c>
      <c r="L280" s="70">
        <v>43100</v>
      </c>
      <c r="M280" s="71"/>
      <c r="N280" s="71"/>
      <c r="O280" s="69"/>
      <c r="P280" s="69"/>
      <c r="Q280" s="69">
        <v>1170</v>
      </c>
      <c r="R280" s="69">
        <f t="shared" si="5"/>
        <v>1170</v>
      </c>
      <c r="S280" s="72"/>
      <c r="T280" s="24"/>
    </row>
    <row r="281" spans="1:20" s="64" customFormat="1" ht="31.5" x14ac:dyDescent="0.25">
      <c r="A281" s="65"/>
      <c r="B281" s="65">
        <v>2017</v>
      </c>
      <c r="C281" s="65" t="s">
        <v>1017</v>
      </c>
      <c r="D281" s="66" t="s">
        <v>1018</v>
      </c>
      <c r="E281" s="66" t="s">
        <v>58</v>
      </c>
      <c r="F281" s="67" t="s">
        <v>265</v>
      </c>
      <c r="G281" s="68" t="s">
        <v>190</v>
      </c>
      <c r="H281" s="66" t="s">
        <v>265</v>
      </c>
      <c r="I281" s="68" t="s">
        <v>190</v>
      </c>
      <c r="J281" s="69">
        <v>31000</v>
      </c>
      <c r="K281" s="70">
        <v>42736</v>
      </c>
      <c r="L281" s="70">
        <v>42855</v>
      </c>
      <c r="M281" s="71"/>
      <c r="N281" s="71"/>
      <c r="O281" s="69"/>
      <c r="P281" s="69"/>
      <c r="Q281" s="69">
        <v>25657.607799999994</v>
      </c>
      <c r="R281" s="69">
        <f t="shared" si="5"/>
        <v>25657.607799999994</v>
      </c>
      <c r="S281" s="72"/>
      <c r="T281" s="24"/>
    </row>
    <row r="282" spans="1:20" s="64" customFormat="1" ht="31.5" x14ac:dyDescent="0.25">
      <c r="A282" s="65"/>
      <c r="B282" s="65">
        <v>2017</v>
      </c>
      <c r="C282" s="65" t="s">
        <v>1019</v>
      </c>
      <c r="D282" s="66" t="s">
        <v>1020</v>
      </c>
      <c r="E282" s="66" t="s">
        <v>58</v>
      </c>
      <c r="F282" s="67" t="s">
        <v>1021</v>
      </c>
      <c r="G282" s="68" t="s">
        <v>182</v>
      </c>
      <c r="H282" s="66" t="s">
        <v>1021</v>
      </c>
      <c r="I282" s="68" t="s">
        <v>182</v>
      </c>
      <c r="J282" s="69">
        <v>13000</v>
      </c>
      <c r="K282" s="70">
        <v>42736</v>
      </c>
      <c r="L282" s="70">
        <v>42855</v>
      </c>
      <c r="M282" s="71"/>
      <c r="N282" s="71"/>
      <c r="O282" s="69"/>
      <c r="P282" s="69"/>
      <c r="Q282" s="69">
        <v>12645.449249999998</v>
      </c>
      <c r="R282" s="69">
        <f t="shared" si="5"/>
        <v>12645.449249999998</v>
      </c>
      <c r="S282" s="72"/>
      <c r="T282" s="24"/>
    </row>
    <row r="283" spans="1:20" s="64" customFormat="1" ht="31.5" x14ac:dyDescent="0.25">
      <c r="A283" s="65"/>
      <c r="B283" s="65">
        <v>2017</v>
      </c>
      <c r="C283" s="65" t="s">
        <v>1022</v>
      </c>
      <c r="D283" s="66" t="s">
        <v>1018</v>
      </c>
      <c r="E283" s="66" t="s">
        <v>58</v>
      </c>
      <c r="F283" s="67" t="s">
        <v>322</v>
      </c>
      <c r="G283" s="68" t="s">
        <v>186</v>
      </c>
      <c r="H283" s="66" t="s">
        <v>322</v>
      </c>
      <c r="I283" s="68" t="s">
        <v>186</v>
      </c>
      <c r="J283" s="69">
        <v>5500</v>
      </c>
      <c r="K283" s="70">
        <v>42736</v>
      </c>
      <c r="L283" s="70">
        <v>42855</v>
      </c>
      <c r="M283" s="71"/>
      <c r="N283" s="71"/>
      <c r="O283" s="69"/>
      <c r="P283" s="69"/>
      <c r="Q283" s="69">
        <v>1725.8079</v>
      </c>
      <c r="R283" s="69">
        <f t="shared" si="5"/>
        <v>1725.8079</v>
      </c>
      <c r="S283" s="72"/>
      <c r="T283" s="24"/>
    </row>
    <row r="284" spans="1:20" s="64" customFormat="1" ht="31.5" x14ac:dyDescent="0.25">
      <c r="A284" s="65"/>
      <c r="B284" s="65">
        <v>2017</v>
      </c>
      <c r="C284" s="65" t="s">
        <v>1023</v>
      </c>
      <c r="D284" s="66" t="s">
        <v>1024</v>
      </c>
      <c r="E284" s="66" t="s">
        <v>58</v>
      </c>
      <c r="F284" s="67" t="s">
        <v>231</v>
      </c>
      <c r="G284" s="68" t="s">
        <v>232</v>
      </c>
      <c r="H284" s="66" t="s">
        <v>231</v>
      </c>
      <c r="I284" s="68" t="s">
        <v>232</v>
      </c>
      <c r="J284" s="69">
        <v>700</v>
      </c>
      <c r="K284" s="70">
        <v>42736</v>
      </c>
      <c r="L284" s="70">
        <v>43100</v>
      </c>
      <c r="M284" s="71"/>
      <c r="N284" s="71"/>
      <c r="O284" s="69"/>
      <c r="P284" s="69"/>
      <c r="Q284" s="69">
        <v>456.21000000000004</v>
      </c>
      <c r="R284" s="69">
        <f t="shared" si="5"/>
        <v>456.21000000000004</v>
      </c>
      <c r="S284" s="72"/>
      <c r="T284" s="24"/>
    </row>
    <row r="285" spans="1:20" s="64" customFormat="1" ht="31.5" x14ac:dyDescent="0.25">
      <c r="A285" s="65"/>
      <c r="B285" s="65">
        <v>2017</v>
      </c>
      <c r="C285" s="65" t="s">
        <v>1025</v>
      </c>
      <c r="D285" s="66" t="s">
        <v>1026</v>
      </c>
      <c r="E285" s="66" t="s">
        <v>58</v>
      </c>
      <c r="F285" s="67" t="s">
        <v>253</v>
      </c>
      <c r="G285" s="68" t="s">
        <v>252</v>
      </c>
      <c r="H285" s="66" t="s">
        <v>253</v>
      </c>
      <c r="I285" s="68" t="s">
        <v>252</v>
      </c>
      <c r="J285" s="69">
        <v>13500</v>
      </c>
      <c r="K285" s="70">
        <v>42736</v>
      </c>
      <c r="L285" s="70">
        <v>43100</v>
      </c>
      <c r="M285" s="71"/>
      <c r="N285" s="71"/>
      <c r="O285" s="69"/>
      <c r="P285" s="69"/>
      <c r="Q285" s="69">
        <v>9840</v>
      </c>
      <c r="R285" s="69">
        <f t="shared" si="5"/>
        <v>9840</v>
      </c>
      <c r="S285" s="72"/>
      <c r="T285" s="24"/>
    </row>
    <row r="286" spans="1:20" s="64" customFormat="1" ht="31.5" x14ac:dyDescent="0.25">
      <c r="A286" s="65"/>
      <c r="B286" s="65">
        <v>2017</v>
      </c>
      <c r="C286" s="65" t="s">
        <v>1027</v>
      </c>
      <c r="D286" s="66" t="s">
        <v>1028</v>
      </c>
      <c r="E286" s="66" t="s">
        <v>58</v>
      </c>
      <c r="F286" s="67" t="s">
        <v>176</v>
      </c>
      <c r="G286" s="68" t="s">
        <v>177</v>
      </c>
      <c r="H286" s="66" t="s">
        <v>176</v>
      </c>
      <c r="I286" s="68" t="s">
        <v>177</v>
      </c>
      <c r="J286" s="69">
        <v>400</v>
      </c>
      <c r="K286" s="70">
        <v>42736</v>
      </c>
      <c r="L286" s="70">
        <v>43100</v>
      </c>
      <c r="M286" s="71"/>
      <c r="N286" s="71"/>
      <c r="O286" s="69"/>
      <c r="P286" s="69"/>
      <c r="Q286" s="69">
        <v>115.6</v>
      </c>
      <c r="R286" s="69">
        <f t="shared" si="5"/>
        <v>115.6</v>
      </c>
      <c r="S286" s="72"/>
      <c r="T286" s="24"/>
    </row>
    <row r="287" spans="1:20" s="64" customFormat="1" ht="31.5" x14ac:dyDescent="0.25">
      <c r="A287" s="65"/>
      <c r="B287" s="65">
        <v>2017</v>
      </c>
      <c r="C287" s="65" t="s">
        <v>1029</v>
      </c>
      <c r="D287" s="66" t="s">
        <v>1030</v>
      </c>
      <c r="E287" s="66" t="s">
        <v>58</v>
      </c>
      <c r="F287" s="67" t="s">
        <v>395</v>
      </c>
      <c r="G287" s="68" t="s">
        <v>81</v>
      </c>
      <c r="H287" s="66" t="s">
        <v>395</v>
      </c>
      <c r="I287" s="68" t="s">
        <v>81</v>
      </c>
      <c r="J287" s="69">
        <v>4700.04</v>
      </c>
      <c r="K287" s="70">
        <v>42736</v>
      </c>
      <c r="L287" s="70">
        <v>43100</v>
      </c>
      <c r="M287" s="71"/>
      <c r="N287" s="71"/>
      <c r="O287" s="69"/>
      <c r="P287" s="69"/>
      <c r="Q287" s="69">
        <v>3503.5272</v>
      </c>
      <c r="R287" s="69">
        <f t="shared" si="5"/>
        <v>3503.5272</v>
      </c>
      <c r="S287" s="72"/>
      <c r="T287" s="24"/>
    </row>
    <row r="288" spans="1:20" s="64" customFormat="1" ht="31.5" x14ac:dyDescent="0.25">
      <c r="A288" s="65"/>
      <c r="B288" s="65">
        <v>2017</v>
      </c>
      <c r="C288" s="65" t="s">
        <v>1031</v>
      </c>
      <c r="D288" s="66" t="s">
        <v>1032</v>
      </c>
      <c r="E288" s="66" t="s">
        <v>58</v>
      </c>
      <c r="F288" s="67" t="s">
        <v>242</v>
      </c>
      <c r="G288" s="68" t="s">
        <v>243</v>
      </c>
      <c r="H288" s="66" t="s">
        <v>242</v>
      </c>
      <c r="I288" s="68" t="s">
        <v>243</v>
      </c>
      <c r="J288" s="69">
        <v>6211</v>
      </c>
      <c r="K288" s="70">
        <v>42736</v>
      </c>
      <c r="L288" s="70">
        <v>43100</v>
      </c>
      <c r="M288" s="71"/>
      <c r="N288" s="71"/>
      <c r="O288" s="69"/>
      <c r="P288" s="69"/>
      <c r="Q288" s="69">
        <v>4722.7895499999995</v>
      </c>
      <c r="R288" s="69">
        <f t="shared" si="5"/>
        <v>4722.7895499999995</v>
      </c>
      <c r="S288" s="72"/>
      <c r="T288" s="24"/>
    </row>
    <row r="289" spans="1:21" s="64" customFormat="1" ht="31.5" x14ac:dyDescent="0.25">
      <c r="A289" s="65"/>
      <c r="B289" s="65">
        <v>2017</v>
      </c>
      <c r="C289" s="65" t="s">
        <v>1033</v>
      </c>
      <c r="D289" s="66" t="s">
        <v>1034</v>
      </c>
      <c r="E289" s="66" t="s">
        <v>58</v>
      </c>
      <c r="F289" s="67" t="s">
        <v>312</v>
      </c>
      <c r="G289" s="68" t="s">
        <v>313</v>
      </c>
      <c r="H289" s="66" t="s">
        <v>312</v>
      </c>
      <c r="I289" s="68" t="s">
        <v>313</v>
      </c>
      <c r="J289" s="69">
        <v>13900</v>
      </c>
      <c r="K289" s="70">
        <v>42736</v>
      </c>
      <c r="L289" s="70">
        <v>43100</v>
      </c>
      <c r="M289" s="71"/>
      <c r="N289" s="71"/>
      <c r="O289" s="69"/>
      <c r="P289" s="69"/>
      <c r="Q289" s="69">
        <v>2148</v>
      </c>
      <c r="R289" s="69">
        <f t="shared" si="5"/>
        <v>2148</v>
      </c>
      <c r="S289" s="72"/>
      <c r="T289" s="24"/>
    </row>
    <row r="290" spans="1:21" s="64" customFormat="1" ht="31.5" x14ac:dyDescent="0.25">
      <c r="A290" s="65"/>
      <c r="B290" s="65">
        <v>2017</v>
      </c>
      <c r="C290" s="65" t="s">
        <v>1035</v>
      </c>
      <c r="D290" s="66" t="s">
        <v>1036</v>
      </c>
      <c r="E290" s="66" t="s">
        <v>58</v>
      </c>
      <c r="F290" s="67" t="s">
        <v>1037</v>
      </c>
      <c r="G290" s="68" t="s">
        <v>1038</v>
      </c>
      <c r="H290" s="66" t="s">
        <v>1037</v>
      </c>
      <c r="I290" s="68" t="s">
        <v>1038</v>
      </c>
      <c r="J290" s="69">
        <v>16632.849999999999</v>
      </c>
      <c r="K290" s="70">
        <v>42758</v>
      </c>
      <c r="L290" s="70">
        <v>43100</v>
      </c>
      <c r="M290" s="71"/>
      <c r="N290" s="71"/>
      <c r="O290" s="69"/>
      <c r="P290" s="69"/>
      <c r="Q290" s="69">
        <v>16286.439999999999</v>
      </c>
      <c r="R290" s="69">
        <f t="shared" si="5"/>
        <v>16286.439999999999</v>
      </c>
      <c r="S290" s="72"/>
      <c r="T290" s="24"/>
    </row>
    <row r="291" spans="1:21" s="64" customFormat="1" ht="110.25" x14ac:dyDescent="0.25">
      <c r="A291" s="65"/>
      <c r="B291" s="65">
        <v>2017</v>
      </c>
      <c r="C291" s="65" t="s">
        <v>1039</v>
      </c>
      <c r="D291" s="66" t="s">
        <v>1040</v>
      </c>
      <c r="E291" s="66" t="s">
        <v>50</v>
      </c>
      <c r="F291" s="67" t="s">
        <v>1041</v>
      </c>
      <c r="G291" s="68" t="s">
        <v>1042</v>
      </c>
      <c r="H291" s="66" t="s">
        <v>1043</v>
      </c>
      <c r="I291" s="68" t="s">
        <v>358</v>
      </c>
      <c r="J291" s="69">
        <v>25618</v>
      </c>
      <c r="K291" s="70">
        <v>42758</v>
      </c>
      <c r="L291" s="70">
        <v>43100</v>
      </c>
      <c r="M291" s="71"/>
      <c r="N291" s="71"/>
      <c r="O291" s="69"/>
      <c r="P291" s="69"/>
      <c r="Q291" s="69">
        <v>20384.888999999999</v>
      </c>
      <c r="R291" s="69">
        <f t="shared" si="5"/>
        <v>20384.888999999999</v>
      </c>
      <c r="S291" s="72"/>
      <c r="T291" s="24"/>
    </row>
    <row r="292" spans="1:21" s="64" customFormat="1" ht="31.5" x14ac:dyDescent="0.25">
      <c r="A292" s="65"/>
      <c r="B292" s="65">
        <v>2017</v>
      </c>
      <c r="C292" s="65" t="s">
        <v>1044</v>
      </c>
      <c r="D292" s="66" t="s">
        <v>1045</v>
      </c>
      <c r="E292" s="66" t="s">
        <v>58</v>
      </c>
      <c r="F292" s="67" t="s">
        <v>372</v>
      </c>
      <c r="G292" s="68" t="s">
        <v>373</v>
      </c>
      <c r="H292" s="66" t="s">
        <v>372</v>
      </c>
      <c r="I292" s="68" t="s">
        <v>373</v>
      </c>
      <c r="J292" s="69">
        <v>1700</v>
      </c>
      <c r="K292" s="70">
        <v>42759</v>
      </c>
      <c r="L292" s="70">
        <v>43100</v>
      </c>
      <c r="M292" s="71"/>
      <c r="N292" s="71"/>
      <c r="O292" s="69"/>
      <c r="P292" s="69"/>
      <c r="Q292" s="69">
        <v>1438.56</v>
      </c>
      <c r="R292" s="69">
        <f t="shared" si="5"/>
        <v>1438.56</v>
      </c>
      <c r="S292" s="72"/>
      <c r="T292" s="24"/>
    </row>
    <row r="293" spans="1:21" s="64" customFormat="1" ht="31.5" x14ac:dyDescent="0.25">
      <c r="A293" s="65"/>
      <c r="B293" s="65">
        <v>2017</v>
      </c>
      <c r="C293" s="65" t="s">
        <v>1046</v>
      </c>
      <c r="D293" s="66" t="s">
        <v>1047</v>
      </c>
      <c r="E293" s="66" t="s">
        <v>58</v>
      </c>
      <c r="F293" s="67" t="s">
        <v>365</v>
      </c>
      <c r="G293" s="68" t="s">
        <v>366</v>
      </c>
      <c r="H293" s="66" t="s">
        <v>365</v>
      </c>
      <c r="I293" s="68" t="s">
        <v>366</v>
      </c>
      <c r="J293" s="69">
        <v>7100</v>
      </c>
      <c r="K293" s="70">
        <v>42736</v>
      </c>
      <c r="L293" s="70">
        <v>43100</v>
      </c>
      <c r="M293" s="71"/>
      <c r="N293" s="71"/>
      <c r="O293" s="69"/>
      <c r="P293" s="69"/>
      <c r="Q293" s="69">
        <v>3509.8</v>
      </c>
      <c r="R293" s="69">
        <f t="shared" si="5"/>
        <v>3509.8</v>
      </c>
      <c r="S293" s="72"/>
      <c r="T293" s="24"/>
    </row>
    <row r="294" spans="1:21" s="64" customFormat="1" ht="31.5" x14ac:dyDescent="0.25">
      <c r="A294" s="65"/>
      <c r="B294" s="65">
        <v>2017</v>
      </c>
      <c r="C294" s="65" t="s">
        <v>1048</v>
      </c>
      <c r="D294" s="66" t="s">
        <v>1049</v>
      </c>
      <c r="E294" s="66" t="s">
        <v>58</v>
      </c>
      <c r="F294" s="67" t="s">
        <v>1050</v>
      </c>
      <c r="G294" s="68" t="s">
        <v>240</v>
      </c>
      <c r="H294" s="66" t="s">
        <v>1050</v>
      </c>
      <c r="I294" s="68" t="s">
        <v>240</v>
      </c>
      <c r="J294" s="69">
        <v>8000</v>
      </c>
      <c r="K294" s="70">
        <v>42762</v>
      </c>
      <c r="L294" s="70">
        <v>43830</v>
      </c>
      <c r="M294" s="71"/>
      <c r="N294" s="71"/>
      <c r="O294" s="69"/>
      <c r="P294" s="69"/>
      <c r="Q294" s="69">
        <v>3471.6927000000001</v>
      </c>
      <c r="R294" s="69">
        <f t="shared" si="5"/>
        <v>3471.6927000000001</v>
      </c>
      <c r="S294" s="72"/>
      <c r="T294" s="24"/>
    </row>
    <row r="295" spans="1:21" s="64" customFormat="1" ht="31.5" x14ac:dyDescent="0.25">
      <c r="A295" s="65"/>
      <c r="B295" s="65">
        <v>2017</v>
      </c>
      <c r="C295" s="65" t="s">
        <v>1051</v>
      </c>
      <c r="D295" s="66" t="s">
        <v>1052</v>
      </c>
      <c r="E295" s="66" t="s">
        <v>55</v>
      </c>
      <c r="F295" s="67" t="s">
        <v>538</v>
      </c>
      <c r="G295" s="68" t="s">
        <v>539</v>
      </c>
      <c r="H295" s="66" t="s">
        <v>538</v>
      </c>
      <c r="I295" s="68" t="s">
        <v>539</v>
      </c>
      <c r="J295" s="69">
        <v>8944.64</v>
      </c>
      <c r="K295" s="70">
        <v>42765</v>
      </c>
      <c r="L295" s="70">
        <v>43100</v>
      </c>
      <c r="M295" s="71"/>
      <c r="N295" s="71"/>
      <c r="O295" s="69"/>
      <c r="P295" s="69"/>
      <c r="Q295" s="69">
        <v>8944.64</v>
      </c>
      <c r="R295" s="69">
        <f t="shared" si="5"/>
        <v>8944.64</v>
      </c>
      <c r="S295" s="72"/>
      <c r="T295" s="24"/>
    </row>
    <row r="296" spans="1:21" s="64" customFormat="1" ht="31.5" x14ac:dyDescent="0.25">
      <c r="A296" s="65"/>
      <c r="B296" s="65">
        <v>2017</v>
      </c>
      <c r="C296" s="65" t="s">
        <v>1053</v>
      </c>
      <c r="D296" s="66" t="s">
        <v>1054</v>
      </c>
      <c r="E296" s="66" t="s">
        <v>58</v>
      </c>
      <c r="F296" s="67" t="s">
        <v>440</v>
      </c>
      <c r="G296" s="68" t="s">
        <v>441</v>
      </c>
      <c r="H296" s="66" t="s">
        <v>440</v>
      </c>
      <c r="I296" s="68" t="s">
        <v>441</v>
      </c>
      <c r="J296" s="69">
        <v>1200</v>
      </c>
      <c r="K296" s="70">
        <v>42762</v>
      </c>
      <c r="L296" s="70">
        <v>42855</v>
      </c>
      <c r="M296" s="71"/>
      <c r="N296" s="71"/>
      <c r="O296" s="69"/>
      <c r="P296" s="69"/>
      <c r="Q296" s="69">
        <v>1200</v>
      </c>
      <c r="R296" s="69">
        <f t="shared" si="5"/>
        <v>1200</v>
      </c>
      <c r="S296" s="72"/>
      <c r="T296" s="24"/>
    </row>
    <row r="297" spans="1:21" s="64" customFormat="1" ht="47.25" x14ac:dyDescent="0.25">
      <c r="A297" s="65"/>
      <c r="B297" s="65">
        <v>2017</v>
      </c>
      <c r="C297" s="65">
        <v>6962165050</v>
      </c>
      <c r="D297" s="66" t="s">
        <v>1055</v>
      </c>
      <c r="E297" s="66" t="s">
        <v>77</v>
      </c>
      <c r="F297" s="67" t="s">
        <v>1056</v>
      </c>
      <c r="G297" s="68" t="s">
        <v>1057</v>
      </c>
      <c r="H297" s="66" t="s">
        <v>1058</v>
      </c>
      <c r="I297" s="68" t="s">
        <v>1059</v>
      </c>
      <c r="J297" s="69">
        <v>927100</v>
      </c>
      <c r="K297" s="70">
        <v>42765</v>
      </c>
      <c r="L297" s="70">
        <v>43159</v>
      </c>
      <c r="M297" s="71"/>
      <c r="N297" s="71"/>
      <c r="O297" s="69"/>
      <c r="P297" s="69"/>
      <c r="Q297" s="69">
        <v>0</v>
      </c>
      <c r="R297" s="69">
        <f t="shared" si="5"/>
        <v>0</v>
      </c>
      <c r="S297" s="72"/>
      <c r="T297" s="24"/>
    </row>
    <row r="298" spans="1:21" s="64" customFormat="1" ht="47.25" x14ac:dyDescent="0.25">
      <c r="A298" s="65"/>
      <c r="B298" s="65">
        <v>2017</v>
      </c>
      <c r="C298" s="65" t="s">
        <v>1060</v>
      </c>
      <c r="D298" s="66" t="s">
        <v>1061</v>
      </c>
      <c r="E298" s="66" t="s">
        <v>77</v>
      </c>
      <c r="F298" s="67" t="s">
        <v>1062</v>
      </c>
      <c r="G298" s="68" t="s">
        <v>1063</v>
      </c>
      <c r="H298" s="66" t="s">
        <v>1064</v>
      </c>
      <c r="I298" s="68" t="s">
        <v>41</v>
      </c>
      <c r="J298" s="69">
        <v>1339300</v>
      </c>
      <c r="K298" s="70">
        <v>42765</v>
      </c>
      <c r="L298" s="70">
        <v>43100</v>
      </c>
      <c r="M298" s="71"/>
      <c r="N298" s="71"/>
      <c r="O298" s="69"/>
      <c r="P298" s="69"/>
      <c r="Q298" s="69">
        <f>1338394.76-39125.9</f>
        <v>1299268.8600000001</v>
      </c>
      <c r="R298" s="69">
        <f t="shared" si="5"/>
        <v>1299268.8600000001</v>
      </c>
      <c r="S298" s="74"/>
      <c r="T298" s="24"/>
      <c r="U298" s="72"/>
    </row>
    <row r="299" spans="1:21" s="64" customFormat="1" ht="47.25" x14ac:dyDescent="0.25">
      <c r="A299" s="65"/>
      <c r="B299" s="65">
        <v>2017</v>
      </c>
      <c r="C299" s="65" t="s">
        <v>1065</v>
      </c>
      <c r="D299" s="66" t="s">
        <v>1066</v>
      </c>
      <c r="E299" s="66" t="s">
        <v>77</v>
      </c>
      <c r="F299" s="67" t="s">
        <v>1067</v>
      </c>
      <c r="G299" s="68" t="s">
        <v>1068</v>
      </c>
      <c r="H299" s="66" t="s">
        <v>1069</v>
      </c>
      <c r="I299" s="68"/>
      <c r="J299" s="69">
        <v>237000</v>
      </c>
      <c r="K299" s="70">
        <v>42765</v>
      </c>
      <c r="L299" s="70">
        <v>43100</v>
      </c>
      <c r="M299" s="71"/>
      <c r="N299" s="71"/>
      <c r="O299" s="69"/>
      <c r="P299" s="69"/>
      <c r="Q299" s="69">
        <v>0</v>
      </c>
      <c r="R299" s="69">
        <f t="shared" si="5"/>
        <v>0</v>
      </c>
      <c r="S299" s="72"/>
      <c r="T299" s="24"/>
    </row>
    <row r="300" spans="1:21" s="64" customFormat="1" ht="47.25" x14ac:dyDescent="0.25">
      <c r="A300" s="65"/>
      <c r="B300" s="65">
        <v>2017</v>
      </c>
      <c r="C300" s="65" t="s">
        <v>1070</v>
      </c>
      <c r="D300" s="66" t="s">
        <v>1071</v>
      </c>
      <c r="E300" s="66" t="s">
        <v>77</v>
      </c>
      <c r="F300" s="67" t="s">
        <v>1072</v>
      </c>
      <c r="G300" s="68" t="s">
        <v>1073</v>
      </c>
      <c r="H300" s="66" t="s">
        <v>1074</v>
      </c>
      <c r="I300" s="68" t="s">
        <v>1075</v>
      </c>
      <c r="J300" s="69">
        <v>796950</v>
      </c>
      <c r="K300" s="70">
        <v>42765</v>
      </c>
      <c r="L300" s="70">
        <v>43100</v>
      </c>
      <c r="M300" s="71"/>
      <c r="N300" s="71"/>
      <c r="O300" s="69"/>
      <c r="P300" s="69"/>
      <c r="Q300" s="69">
        <v>105209.72</v>
      </c>
      <c r="R300" s="69">
        <f t="shared" si="5"/>
        <v>105209.72</v>
      </c>
      <c r="S300" s="72"/>
      <c r="T300" s="24"/>
    </row>
    <row r="301" spans="1:21" s="64" customFormat="1" ht="31.5" x14ac:dyDescent="0.25">
      <c r="A301" s="65"/>
      <c r="B301" s="65">
        <v>2017</v>
      </c>
      <c r="C301" s="65" t="s">
        <v>1076</v>
      </c>
      <c r="D301" s="66" t="s">
        <v>1077</v>
      </c>
      <c r="E301" s="66" t="s">
        <v>58</v>
      </c>
      <c r="F301" s="67" t="s">
        <v>312</v>
      </c>
      <c r="G301" s="68" t="s">
        <v>313</v>
      </c>
      <c r="H301" s="66" t="s">
        <v>312</v>
      </c>
      <c r="I301" s="68" t="s">
        <v>313</v>
      </c>
      <c r="J301" s="69">
        <v>30000</v>
      </c>
      <c r="K301" s="70">
        <v>42765</v>
      </c>
      <c r="L301" s="70">
        <v>42855</v>
      </c>
      <c r="M301" s="71"/>
      <c r="N301" s="71"/>
      <c r="O301" s="69"/>
      <c r="P301" s="69"/>
      <c r="Q301" s="69">
        <v>30000</v>
      </c>
      <c r="R301" s="69">
        <f t="shared" si="5"/>
        <v>30000</v>
      </c>
      <c r="S301" s="72"/>
      <c r="T301" s="24"/>
    </row>
    <row r="302" spans="1:21" s="64" customFormat="1" ht="31.5" x14ac:dyDescent="0.25">
      <c r="A302" s="65"/>
      <c r="B302" s="65">
        <v>2017</v>
      </c>
      <c r="C302" s="65" t="s">
        <v>1078</v>
      </c>
      <c r="D302" s="66" t="s">
        <v>1079</v>
      </c>
      <c r="E302" s="66" t="s">
        <v>58</v>
      </c>
      <c r="F302" s="67" t="s">
        <v>1080</v>
      </c>
      <c r="G302" s="68" t="s">
        <v>824</v>
      </c>
      <c r="H302" s="66" t="s">
        <v>1080</v>
      </c>
      <c r="I302" s="68" t="s">
        <v>824</v>
      </c>
      <c r="J302" s="69">
        <v>7500</v>
      </c>
      <c r="K302" s="70">
        <v>42766</v>
      </c>
      <c r="L302" s="70">
        <v>43830</v>
      </c>
      <c r="M302" s="71"/>
      <c r="N302" s="71"/>
      <c r="O302" s="69"/>
      <c r="P302" s="69"/>
      <c r="Q302" s="69">
        <v>1093.29</v>
      </c>
      <c r="R302" s="69">
        <f t="shared" si="5"/>
        <v>1093.29</v>
      </c>
      <c r="S302" s="72"/>
      <c r="T302" s="24"/>
    </row>
    <row r="303" spans="1:21" s="64" customFormat="1" ht="31.5" x14ac:dyDescent="0.25">
      <c r="A303" s="65"/>
      <c r="B303" s="65">
        <v>2017</v>
      </c>
      <c r="C303" s="65" t="s">
        <v>1081</v>
      </c>
      <c r="D303" s="66" t="s">
        <v>1082</v>
      </c>
      <c r="E303" s="66" t="s">
        <v>58</v>
      </c>
      <c r="F303" s="67" t="s">
        <v>359</v>
      </c>
      <c r="G303" s="68" t="s">
        <v>360</v>
      </c>
      <c r="H303" s="66" t="s">
        <v>359</v>
      </c>
      <c r="I303" s="68" t="s">
        <v>360</v>
      </c>
      <c r="J303" s="69">
        <v>21260</v>
      </c>
      <c r="K303" s="70">
        <v>42769</v>
      </c>
      <c r="L303" s="70">
        <v>43100</v>
      </c>
      <c r="M303" s="71"/>
      <c r="N303" s="71"/>
      <c r="O303" s="69"/>
      <c r="P303" s="69"/>
      <c r="Q303" s="69">
        <v>10015</v>
      </c>
      <c r="R303" s="69">
        <f t="shared" si="5"/>
        <v>10015</v>
      </c>
      <c r="S303" s="72"/>
      <c r="T303" s="24"/>
    </row>
    <row r="304" spans="1:21" s="64" customFormat="1" ht="31.5" x14ac:dyDescent="0.25">
      <c r="A304" s="65"/>
      <c r="B304" s="65">
        <v>2017</v>
      </c>
      <c r="C304" s="65" t="s">
        <v>1083</v>
      </c>
      <c r="D304" s="66" t="s">
        <v>1084</v>
      </c>
      <c r="E304" s="66" t="s">
        <v>58</v>
      </c>
      <c r="F304" s="67" t="s">
        <v>261</v>
      </c>
      <c r="G304" s="68" t="s">
        <v>262</v>
      </c>
      <c r="H304" s="66" t="s">
        <v>261</v>
      </c>
      <c r="I304" s="68" t="s">
        <v>262</v>
      </c>
      <c r="J304" s="69">
        <v>1000</v>
      </c>
      <c r="K304" s="70">
        <v>42769</v>
      </c>
      <c r="L304" s="70">
        <v>43100</v>
      </c>
      <c r="M304" s="71"/>
      <c r="N304" s="71"/>
      <c r="O304" s="69"/>
      <c r="P304" s="69"/>
      <c r="Q304" s="69">
        <v>647.02</v>
      </c>
      <c r="R304" s="69">
        <f t="shared" si="5"/>
        <v>647.02</v>
      </c>
      <c r="S304" s="72"/>
      <c r="T304" s="24"/>
    </row>
    <row r="305" spans="1:20" s="64" customFormat="1" ht="31.5" x14ac:dyDescent="0.25">
      <c r="A305" s="65"/>
      <c r="B305" s="65">
        <v>2017</v>
      </c>
      <c r="C305" s="65" t="s">
        <v>1085</v>
      </c>
      <c r="D305" s="66" t="s">
        <v>1086</v>
      </c>
      <c r="E305" s="66" t="s">
        <v>58</v>
      </c>
      <c r="F305" s="67" t="s">
        <v>669</v>
      </c>
      <c r="G305" s="68" t="s">
        <v>670</v>
      </c>
      <c r="H305" s="66" t="s">
        <v>669</v>
      </c>
      <c r="I305" s="68" t="s">
        <v>670</v>
      </c>
      <c r="J305" s="69">
        <v>9640</v>
      </c>
      <c r="K305" s="70">
        <v>42769</v>
      </c>
      <c r="L305" s="70">
        <v>43100</v>
      </c>
      <c r="M305" s="71"/>
      <c r="N305" s="71"/>
      <c r="O305" s="69"/>
      <c r="P305" s="69"/>
      <c r="Q305" s="69">
        <v>8222.3599999999988</v>
      </c>
      <c r="R305" s="69">
        <f t="shared" si="5"/>
        <v>8222.3599999999988</v>
      </c>
      <c r="S305" s="72"/>
      <c r="T305" s="24"/>
    </row>
    <row r="306" spans="1:20" s="64" customFormat="1" ht="31.5" x14ac:dyDescent="0.25">
      <c r="A306" s="65"/>
      <c r="B306" s="65">
        <v>2017</v>
      </c>
      <c r="C306" s="65" t="s">
        <v>1087</v>
      </c>
      <c r="D306" s="66" t="s">
        <v>1088</v>
      </c>
      <c r="E306" s="66" t="s">
        <v>58</v>
      </c>
      <c r="F306" s="67" t="s">
        <v>193</v>
      </c>
      <c r="G306" s="68" t="s">
        <v>194</v>
      </c>
      <c r="H306" s="66" t="s">
        <v>193</v>
      </c>
      <c r="I306" s="68" t="s">
        <v>194</v>
      </c>
      <c r="J306" s="69">
        <v>1000</v>
      </c>
      <c r="K306" s="70">
        <v>42769</v>
      </c>
      <c r="L306" s="70">
        <v>43100</v>
      </c>
      <c r="M306" s="71"/>
      <c r="N306" s="71"/>
      <c r="O306" s="69"/>
      <c r="P306" s="69"/>
      <c r="Q306" s="69">
        <v>263.1549</v>
      </c>
      <c r="R306" s="69">
        <f t="shared" si="5"/>
        <v>263.1549</v>
      </c>
      <c r="S306" s="72"/>
      <c r="T306" s="24"/>
    </row>
    <row r="307" spans="1:20" s="64" customFormat="1" ht="31.5" x14ac:dyDescent="0.25">
      <c r="A307" s="65"/>
      <c r="B307" s="65">
        <v>2017</v>
      </c>
      <c r="C307" s="65" t="s">
        <v>1089</v>
      </c>
      <c r="D307" s="66" t="s">
        <v>1090</v>
      </c>
      <c r="E307" s="66" t="s">
        <v>58</v>
      </c>
      <c r="F307" s="67" t="s">
        <v>694</v>
      </c>
      <c r="G307" s="68" t="s">
        <v>695</v>
      </c>
      <c r="H307" s="66" t="s">
        <v>694</v>
      </c>
      <c r="I307" s="68" t="s">
        <v>695</v>
      </c>
      <c r="J307" s="69">
        <v>453.32</v>
      </c>
      <c r="K307" s="70">
        <v>42769</v>
      </c>
      <c r="L307" s="70">
        <v>42824</v>
      </c>
      <c r="M307" s="71"/>
      <c r="N307" s="71"/>
      <c r="O307" s="69"/>
      <c r="P307" s="69"/>
      <c r="Q307" s="69">
        <v>408.4</v>
      </c>
      <c r="R307" s="69">
        <f t="shared" si="5"/>
        <v>408.4</v>
      </c>
      <c r="S307" s="72"/>
      <c r="T307" s="24"/>
    </row>
    <row r="308" spans="1:20" s="64" customFormat="1" ht="31.5" x14ac:dyDescent="0.25">
      <c r="A308" s="65"/>
      <c r="B308" s="65">
        <v>2017</v>
      </c>
      <c r="C308" s="65" t="s">
        <v>1091</v>
      </c>
      <c r="D308" s="66" t="s">
        <v>1090</v>
      </c>
      <c r="E308" s="66" t="s">
        <v>58</v>
      </c>
      <c r="F308" s="67" t="s">
        <v>696</v>
      </c>
      <c r="G308" s="68" t="s">
        <v>697</v>
      </c>
      <c r="H308" s="66" t="s">
        <v>696</v>
      </c>
      <c r="I308" s="68" t="s">
        <v>697</v>
      </c>
      <c r="J308" s="69">
        <v>600</v>
      </c>
      <c r="K308" s="70">
        <v>42769</v>
      </c>
      <c r="L308" s="70">
        <v>42824</v>
      </c>
      <c r="M308" s="71"/>
      <c r="N308" s="71"/>
      <c r="O308" s="69"/>
      <c r="P308" s="69"/>
      <c r="Q308" s="69">
        <v>600</v>
      </c>
      <c r="R308" s="69">
        <f t="shared" si="5"/>
        <v>600</v>
      </c>
      <c r="S308" s="72"/>
      <c r="T308" s="24"/>
    </row>
    <row r="309" spans="1:20" s="64" customFormat="1" ht="31.5" x14ac:dyDescent="0.25">
      <c r="A309" s="65"/>
      <c r="B309" s="65">
        <v>2017</v>
      </c>
      <c r="C309" s="65" t="s">
        <v>1092</v>
      </c>
      <c r="D309" s="66" t="s">
        <v>1093</v>
      </c>
      <c r="E309" s="66" t="s">
        <v>58</v>
      </c>
      <c r="F309" s="67" t="s">
        <v>306</v>
      </c>
      <c r="G309" s="68" t="s">
        <v>307</v>
      </c>
      <c r="H309" s="66" t="s">
        <v>306</v>
      </c>
      <c r="I309" s="68" t="s">
        <v>307</v>
      </c>
      <c r="J309" s="69">
        <v>7284.77</v>
      </c>
      <c r="K309" s="70">
        <v>42736</v>
      </c>
      <c r="L309" s="70">
        <v>43100</v>
      </c>
      <c r="M309" s="71"/>
      <c r="N309" s="71"/>
      <c r="O309" s="69"/>
      <c r="P309" s="69"/>
      <c r="Q309" s="69">
        <v>4734.7700000000004</v>
      </c>
      <c r="R309" s="69">
        <f t="shared" si="5"/>
        <v>4734.7700000000004</v>
      </c>
      <c r="S309" s="72"/>
      <c r="T309" s="24"/>
    </row>
    <row r="310" spans="1:20" s="64" customFormat="1" ht="31.5" x14ac:dyDescent="0.25">
      <c r="A310" s="65"/>
      <c r="B310" s="65">
        <v>2017</v>
      </c>
      <c r="C310" s="65" t="s">
        <v>1094</v>
      </c>
      <c r="D310" s="66" t="s">
        <v>1095</v>
      </c>
      <c r="E310" s="66" t="s">
        <v>58</v>
      </c>
      <c r="F310" s="67" t="s">
        <v>340</v>
      </c>
      <c r="G310" s="68" t="s">
        <v>341</v>
      </c>
      <c r="H310" s="66" t="s">
        <v>340</v>
      </c>
      <c r="I310" s="68" t="s">
        <v>341</v>
      </c>
      <c r="J310" s="69">
        <v>548.5</v>
      </c>
      <c r="K310" s="70">
        <v>42736</v>
      </c>
      <c r="L310" s="70">
        <v>43100</v>
      </c>
      <c r="M310" s="71"/>
      <c r="N310" s="71"/>
      <c r="O310" s="69"/>
      <c r="P310" s="69"/>
      <c r="Q310" s="69">
        <v>373</v>
      </c>
      <c r="R310" s="69">
        <f t="shared" si="5"/>
        <v>373</v>
      </c>
      <c r="S310" s="72"/>
      <c r="T310" s="24"/>
    </row>
    <row r="311" spans="1:20" s="64" customFormat="1" ht="31.5" x14ac:dyDescent="0.25">
      <c r="A311" s="65"/>
      <c r="B311" s="65">
        <v>2017</v>
      </c>
      <c r="C311" s="65" t="s">
        <v>1096</v>
      </c>
      <c r="D311" s="66" t="s">
        <v>1093</v>
      </c>
      <c r="E311" s="66" t="s">
        <v>58</v>
      </c>
      <c r="F311" s="67" t="s">
        <v>556</v>
      </c>
      <c r="G311" s="68" t="s">
        <v>557</v>
      </c>
      <c r="H311" s="66" t="s">
        <v>556</v>
      </c>
      <c r="I311" s="68" t="s">
        <v>557</v>
      </c>
      <c r="J311" s="69">
        <v>6010.03</v>
      </c>
      <c r="K311" s="70">
        <v>42736</v>
      </c>
      <c r="L311" s="70">
        <v>43100</v>
      </c>
      <c r="M311" s="71"/>
      <c r="N311" s="71"/>
      <c r="O311" s="69"/>
      <c r="P311" s="69"/>
      <c r="Q311" s="69">
        <v>6010.03</v>
      </c>
      <c r="R311" s="69">
        <f t="shared" si="5"/>
        <v>6010.03</v>
      </c>
      <c r="S311" s="72"/>
      <c r="T311" s="24"/>
    </row>
    <row r="312" spans="1:20" s="64" customFormat="1" ht="31.5" x14ac:dyDescent="0.25">
      <c r="A312" s="65"/>
      <c r="B312" s="65">
        <v>2017</v>
      </c>
      <c r="C312" s="65" t="s">
        <v>1097</v>
      </c>
      <c r="D312" s="66" t="s">
        <v>1093</v>
      </c>
      <c r="E312" s="66" t="s">
        <v>58</v>
      </c>
      <c r="F312" s="67" t="s">
        <v>73</v>
      </c>
      <c r="G312" s="68" t="s">
        <v>74</v>
      </c>
      <c r="H312" s="66" t="s">
        <v>73</v>
      </c>
      <c r="I312" s="68" t="s">
        <v>74</v>
      </c>
      <c r="J312" s="69">
        <v>6100</v>
      </c>
      <c r="K312" s="70">
        <v>42736</v>
      </c>
      <c r="L312" s="70">
        <v>43100</v>
      </c>
      <c r="M312" s="71"/>
      <c r="N312" s="71"/>
      <c r="O312" s="69"/>
      <c r="P312" s="69"/>
      <c r="Q312" s="69">
        <v>5870</v>
      </c>
      <c r="R312" s="69">
        <f t="shared" si="5"/>
        <v>5870</v>
      </c>
      <c r="S312" s="72"/>
      <c r="T312" s="24"/>
    </row>
    <row r="313" spans="1:20" s="64" customFormat="1" ht="31.5" x14ac:dyDescent="0.25">
      <c r="A313" s="65"/>
      <c r="B313" s="65">
        <v>2017</v>
      </c>
      <c r="C313" s="65" t="s">
        <v>1098</v>
      </c>
      <c r="D313" s="66" t="s">
        <v>1099</v>
      </c>
      <c r="E313" s="66" t="s">
        <v>58</v>
      </c>
      <c r="F313" s="67" t="s">
        <v>1100</v>
      </c>
      <c r="G313" s="68" t="s">
        <v>1101</v>
      </c>
      <c r="H313" s="66" t="s">
        <v>1100</v>
      </c>
      <c r="I313" s="68" t="s">
        <v>1101</v>
      </c>
      <c r="J313" s="69">
        <v>3000</v>
      </c>
      <c r="K313" s="70">
        <v>42736</v>
      </c>
      <c r="L313" s="70">
        <v>43100</v>
      </c>
      <c r="M313" s="71"/>
      <c r="N313" s="71"/>
      <c r="O313" s="69"/>
      <c r="P313" s="69"/>
      <c r="Q313" s="69">
        <v>1417.1999999999998</v>
      </c>
      <c r="R313" s="69">
        <f t="shared" si="5"/>
        <v>1417.1999999999998</v>
      </c>
      <c r="S313" s="72"/>
      <c r="T313" s="24"/>
    </row>
    <row r="314" spans="1:20" s="64" customFormat="1" ht="31.5" x14ac:dyDescent="0.25">
      <c r="A314" s="65"/>
      <c r="B314" s="65">
        <v>2017</v>
      </c>
      <c r="C314" s="65" t="s">
        <v>1103</v>
      </c>
      <c r="D314" s="66" t="s">
        <v>713</v>
      </c>
      <c r="E314" s="66" t="s">
        <v>58</v>
      </c>
      <c r="F314" s="67" t="s">
        <v>269</v>
      </c>
      <c r="G314" s="68" t="s">
        <v>270</v>
      </c>
      <c r="H314" s="66" t="s">
        <v>269</v>
      </c>
      <c r="I314" s="68" t="s">
        <v>270</v>
      </c>
      <c r="J314" s="69">
        <v>2920</v>
      </c>
      <c r="K314" s="70">
        <v>42769</v>
      </c>
      <c r="L314" s="70">
        <v>43100</v>
      </c>
      <c r="M314" s="71"/>
      <c r="N314" s="71"/>
      <c r="O314" s="69"/>
      <c r="P314" s="69"/>
      <c r="Q314" s="69">
        <v>2130.81</v>
      </c>
      <c r="R314" s="69">
        <f t="shared" si="5"/>
        <v>2130.81</v>
      </c>
      <c r="S314" s="72"/>
      <c r="T314" s="24"/>
    </row>
    <row r="315" spans="1:20" s="64" customFormat="1" ht="31.5" x14ac:dyDescent="0.25">
      <c r="A315" s="65"/>
      <c r="B315" s="65">
        <v>2017</v>
      </c>
      <c r="C315" s="65" t="s">
        <v>1104</v>
      </c>
      <c r="D315" s="66" t="s">
        <v>1105</v>
      </c>
      <c r="E315" s="66" t="s">
        <v>58</v>
      </c>
      <c r="F315" s="67" t="s">
        <v>324</v>
      </c>
      <c r="G315" s="68" t="s">
        <v>325</v>
      </c>
      <c r="H315" s="66" t="s">
        <v>324</v>
      </c>
      <c r="I315" s="68" t="s">
        <v>325</v>
      </c>
      <c r="J315" s="69">
        <v>205</v>
      </c>
      <c r="K315" s="70">
        <v>42736</v>
      </c>
      <c r="L315" s="70">
        <v>43100</v>
      </c>
      <c r="M315" s="71"/>
      <c r="N315" s="71"/>
      <c r="O315" s="69"/>
      <c r="P315" s="69"/>
      <c r="Q315" s="69">
        <v>147.54</v>
      </c>
      <c r="R315" s="69">
        <f t="shared" si="5"/>
        <v>147.54</v>
      </c>
      <c r="S315" s="72"/>
      <c r="T315" s="24"/>
    </row>
    <row r="316" spans="1:20" s="64" customFormat="1" ht="31.5" x14ac:dyDescent="0.25">
      <c r="A316" s="65"/>
      <c r="B316" s="65">
        <v>2017</v>
      </c>
      <c r="C316" s="65" t="s">
        <v>1106</v>
      </c>
      <c r="D316" s="66" t="s">
        <v>1107</v>
      </c>
      <c r="E316" s="66" t="s">
        <v>58</v>
      </c>
      <c r="F316" s="67" t="s">
        <v>124</v>
      </c>
      <c r="G316" s="68" t="s">
        <v>125</v>
      </c>
      <c r="H316" s="66" t="s">
        <v>124</v>
      </c>
      <c r="I316" s="68" t="s">
        <v>125</v>
      </c>
      <c r="J316" s="69">
        <v>18420</v>
      </c>
      <c r="K316" s="70">
        <v>42769</v>
      </c>
      <c r="L316" s="70">
        <v>42855</v>
      </c>
      <c r="M316" s="71"/>
      <c r="N316" s="71"/>
      <c r="O316" s="69"/>
      <c r="P316" s="69"/>
      <c r="Q316" s="69">
        <v>18564.54</v>
      </c>
      <c r="R316" s="69">
        <f t="shared" si="5"/>
        <v>18564.54</v>
      </c>
      <c r="S316" s="72"/>
      <c r="T316" s="24"/>
    </row>
    <row r="317" spans="1:20" s="64" customFormat="1" ht="31.5" x14ac:dyDescent="0.25">
      <c r="A317" s="65"/>
      <c r="B317" s="65">
        <v>2017</v>
      </c>
      <c r="C317" s="65" t="s">
        <v>1108</v>
      </c>
      <c r="D317" s="66" t="s">
        <v>1109</v>
      </c>
      <c r="E317" s="66" t="s">
        <v>58</v>
      </c>
      <c r="F317" s="67" t="s">
        <v>681</v>
      </c>
      <c r="G317" s="68" t="s">
        <v>682</v>
      </c>
      <c r="H317" s="66" t="s">
        <v>681</v>
      </c>
      <c r="I317" s="68" t="s">
        <v>682</v>
      </c>
      <c r="J317" s="69">
        <v>3870</v>
      </c>
      <c r="K317" s="70">
        <v>42775</v>
      </c>
      <c r="L317" s="70">
        <v>42885</v>
      </c>
      <c r="M317" s="71"/>
      <c r="N317" s="71"/>
      <c r="O317" s="69"/>
      <c r="P317" s="69"/>
      <c r="Q317" s="69">
        <v>3400</v>
      </c>
      <c r="R317" s="69">
        <f t="shared" si="5"/>
        <v>3400</v>
      </c>
      <c r="S317" s="72"/>
      <c r="T317" s="24"/>
    </row>
    <row r="318" spans="1:20" s="64" customFormat="1" ht="31.5" x14ac:dyDescent="0.25">
      <c r="A318" s="65"/>
      <c r="B318" s="65">
        <v>2017</v>
      </c>
      <c r="C318" s="65" t="s">
        <v>1110</v>
      </c>
      <c r="D318" s="66" t="s">
        <v>1111</v>
      </c>
      <c r="E318" s="66" t="s">
        <v>58</v>
      </c>
      <c r="F318" s="67" t="s">
        <v>1021</v>
      </c>
      <c r="G318" s="68" t="s">
        <v>182</v>
      </c>
      <c r="H318" s="66" t="s">
        <v>1021</v>
      </c>
      <c r="I318" s="68" t="s">
        <v>182</v>
      </c>
      <c r="J318" s="69">
        <v>2626.39</v>
      </c>
      <c r="K318" s="70">
        <v>42775</v>
      </c>
      <c r="L318" s="70">
        <v>42824</v>
      </c>
      <c r="M318" s="71"/>
      <c r="N318" s="71"/>
      <c r="O318" s="69"/>
      <c r="P318" s="69"/>
      <c r="Q318" s="69">
        <v>2626.39</v>
      </c>
      <c r="R318" s="69">
        <f t="shared" si="5"/>
        <v>2626.39</v>
      </c>
      <c r="S318" s="72"/>
      <c r="T318" s="24"/>
    </row>
    <row r="319" spans="1:20" s="64" customFormat="1" ht="31.5" x14ac:dyDescent="0.25">
      <c r="A319" s="65"/>
      <c r="B319" s="65">
        <v>2017</v>
      </c>
      <c r="C319" s="65" t="s">
        <v>1112</v>
      </c>
      <c r="D319" s="66" t="s">
        <v>1113</v>
      </c>
      <c r="E319" s="66" t="s">
        <v>58</v>
      </c>
      <c r="F319" s="67" t="s">
        <v>369</v>
      </c>
      <c r="G319" s="68" t="s">
        <v>17</v>
      </c>
      <c r="H319" s="66" t="s">
        <v>369</v>
      </c>
      <c r="I319" s="68" t="s">
        <v>17</v>
      </c>
      <c r="J319" s="69">
        <v>10000</v>
      </c>
      <c r="K319" s="70">
        <v>42781</v>
      </c>
      <c r="L319" s="70">
        <v>43100</v>
      </c>
      <c r="M319" s="71"/>
      <c r="N319" s="71"/>
      <c r="O319" s="69"/>
      <c r="P319" s="69"/>
      <c r="Q319" s="69">
        <v>2152.8000000000002</v>
      </c>
      <c r="R319" s="69">
        <f t="shared" si="5"/>
        <v>2152.8000000000002</v>
      </c>
      <c r="S319" s="72"/>
      <c r="T319" s="24"/>
    </row>
    <row r="320" spans="1:20" s="64" customFormat="1" ht="31.5" x14ac:dyDescent="0.25">
      <c r="A320" s="65"/>
      <c r="B320" s="65">
        <v>2017</v>
      </c>
      <c r="C320" s="65" t="s">
        <v>1114</v>
      </c>
      <c r="D320" s="66" t="s">
        <v>1115</v>
      </c>
      <c r="E320" s="66" t="s">
        <v>58</v>
      </c>
      <c r="F320" s="67" t="s">
        <v>525</v>
      </c>
      <c r="G320" s="68" t="s">
        <v>526</v>
      </c>
      <c r="H320" s="66" t="s">
        <v>525</v>
      </c>
      <c r="I320" s="68" t="s">
        <v>526</v>
      </c>
      <c r="J320" s="69">
        <v>36000</v>
      </c>
      <c r="K320" s="70">
        <v>42781</v>
      </c>
      <c r="L320" s="70">
        <v>43496</v>
      </c>
      <c r="M320" s="71"/>
      <c r="N320" s="71"/>
      <c r="O320" s="69"/>
      <c r="P320" s="69"/>
      <c r="Q320" s="69">
        <v>9807.31</v>
      </c>
      <c r="R320" s="69">
        <f t="shared" si="5"/>
        <v>9807.31</v>
      </c>
      <c r="S320" s="72"/>
      <c r="T320" s="24"/>
    </row>
    <row r="321" spans="1:21" s="64" customFormat="1" ht="31.5" x14ac:dyDescent="0.25">
      <c r="A321" s="65"/>
      <c r="B321" s="65">
        <v>2017</v>
      </c>
      <c r="C321" s="65" t="s">
        <v>1116</v>
      </c>
      <c r="D321" s="66" t="s">
        <v>953</v>
      </c>
      <c r="E321" s="66" t="s">
        <v>58</v>
      </c>
      <c r="F321" s="67" t="s">
        <v>662</v>
      </c>
      <c r="G321" s="68" t="s">
        <v>663</v>
      </c>
      <c r="H321" s="66" t="s">
        <v>662</v>
      </c>
      <c r="I321" s="68" t="s">
        <v>663</v>
      </c>
      <c r="J321" s="69">
        <v>8450</v>
      </c>
      <c r="K321" s="70">
        <v>42781</v>
      </c>
      <c r="L321" s="70">
        <v>43100</v>
      </c>
      <c r="M321" s="71"/>
      <c r="N321" s="71"/>
      <c r="O321" s="69"/>
      <c r="P321" s="69"/>
      <c r="Q321" s="69">
        <v>7660</v>
      </c>
      <c r="R321" s="69">
        <f t="shared" si="5"/>
        <v>7660</v>
      </c>
      <c r="S321" s="72"/>
      <c r="T321" s="24"/>
    </row>
    <row r="322" spans="1:21" s="64" customFormat="1" ht="31.5" x14ac:dyDescent="0.25">
      <c r="A322" s="65"/>
      <c r="B322" s="65">
        <v>2017</v>
      </c>
      <c r="C322" s="65" t="s">
        <v>1117</v>
      </c>
      <c r="D322" s="66" t="s">
        <v>1118</v>
      </c>
      <c r="E322" s="66" t="s">
        <v>58</v>
      </c>
      <c r="F322" s="67" t="s">
        <v>162</v>
      </c>
      <c r="G322" s="68" t="s">
        <v>163</v>
      </c>
      <c r="H322" s="66" t="s">
        <v>162</v>
      </c>
      <c r="I322" s="68" t="s">
        <v>163</v>
      </c>
      <c r="J322" s="69">
        <v>3300</v>
      </c>
      <c r="K322" s="70">
        <v>42787</v>
      </c>
      <c r="L322" s="70">
        <v>43100</v>
      </c>
      <c r="M322" s="71"/>
      <c r="N322" s="71"/>
      <c r="O322" s="69"/>
      <c r="P322" s="69"/>
      <c r="Q322" s="69">
        <v>2125.96</v>
      </c>
      <c r="R322" s="69">
        <f t="shared" si="5"/>
        <v>2125.96</v>
      </c>
      <c r="S322" s="72"/>
      <c r="T322" s="24"/>
    </row>
    <row r="323" spans="1:21" s="64" customFormat="1" ht="31.5" x14ac:dyDescent="0.25">
      <c r="A323" s="65"/>
      <c r="B323" s="65">
        <v>2017</v>
      </c>
      <c r="C323" s="65" t="s">
        <v>1119</v>
      </c>
      <c r="D323" s="66" t="s">
        <v>1118</v>
      </c>
      <c r="E323" s="66" t="s">
        <v>58</v>
      </c>
      <c r="F323" s="67" t="s">
        <v>164</v>
      </c>
      <c r="G323" s="68" t="s">
        <v>165</v>
      </c>
      <c r="H323" s="66" t="s">
        <v>164</v>
      </c>
      <c r="I323" s="68" t="s">
        <v>165</v>
      </c>
      <c r="J323" s="69">
        <v>250</v>
      </c>
      <c r="K323" s="70">
        <v>42787</v>
      </c>
      <c r="L323" s="70">
        <v>43100</v>
      </c>
      <c r="M323" s="71"/>
      <c r="N323" s="71"/>
      <c r="O323" s="69"/>
      <c r="P323" s="69"/>
      <c r="Q323" s="69">
        <v>225.9</v>
      </c>
      <c r="R323" s="69">
        <f t="shared" si="5"/>
        <v>225.9</v>
      </c>
      <c r="S323" s="72"/>
      <c r="T323" s="24"/>
    </row>
    <row r="324" spans="1:21" s="64" customFormat="1" ht="31.5" x14ac:dyDescent="0.25">
      <c r="A324" s="65"/>
      <c r="B324" s="65">
        <v>2017</v>
      </c>
      <c r="C324" s="65" t="s">
        <v>1120</v>
      </c>
      <c r="D324" s="66" t="s">
        <v>1121</v>
      </c>
      <c r="E324" s="66" t="s">
        <v>58</v>
      </c>
      <c r="F324" s="67" t="s">
        <v>114</v>
      </c>
      <c r="G324" s="68" t="s">
        <v>115</v>
      </c>
      <c r="H324" s="66" t="s">
        <v>114</v>
      </c>
      <c r="I324" s="68" t="s">
        <v>115</v>
      </c>
      <c r="J324" s="69">
        <v>5299.5</v>
      </c>
      <c r="K324" s="70">
        <v>42788</v>
      </c>
      <c r="L324" s="70">
        <v>43100</v>
      </c>
      <c r="M324" s="71"/>
      <c r="N324" s="71"/>
      <c r="O324" s="69"/>
      <c r="P324" s="69"/>
      <c r="Q324" s="69">
        <v>5049.5</v>
      </c>
      <c r="R324" s="69">
        <f t="shared" si="5"/>
        <v>5049.5</v>
      </c>
      <c r="S324" s="72"/>
      <c r="T324" s="24"/>
    </row>
    <row r="325" spans="1:21" s="64" customFormat="1" ht="33.75" customHeight="1" x14ac:dyDescent="0.25">
      <c r="A325" s="65"/>
      <c r="B325" s="65">
        <v>2017</v>
      </c>
      <c r="C325" s="65" t="s">
        <v>1122</v>
      </c>
      <c r="D325" s="66" t="s">
        <v>1123</v>
      </c>
      <c r="E325" s="66" t="s">
        <v>58</v>
      </c>
      <c r="F325" s="67" t="s">
        <v>312</v>
      </c>
      <c r="G325" s="68" t="s">
        <v>313</v>
      </c>
      <c r="H325" s="66" t="s">
        <v>312</v>
      </c>
      <c r="I325" s="68" t="s">
        <v>313</v>
      </c>
      <c r="J325" s="69">
        <v>26906</v>
      </c>
      <c r="K325" s="70">
        <v>42788</v>
      </c>
      <c r="L325" s="70">
        <v>43100</v>
      </c>
      <c r="M325" s="71"/>
      <c r="N325" s="71"/>
      <c r="O325" s="69"/>
      <c r="P325" s="69"/>
      <c r="Q325" s="69">
        <v>8438.5056000000004</v>
      </c>
      <c r="R325" s="69">
        <f t="shared" si="5"/>
        <v>8438.5056000000004</v>
      </c>
      <c r="S325" s="72"/>
      <c r="T325" s="24"/>
    </row>
    <row r="326" spans="1:21" s="64" customFormat="1" ht="31.5" x14ac:dyDescent="0.25">
      <c r="A326" s="65"/>
      <c r="B326" s="65">
        <v>2017</v>
      </c>
      <c r="C326" s="65" t="s">
        <v>1124</v>
      </c>
      <c r="D326" s="66" t="s">
        <v>962</v>
      </c>
      <c r="E326" s="66" t="s">
        <v>58</v>
      </c>
      <c r="F326" s="67" t="s">
        <v>312</v>
      </c>
      <c r="G326" s="68" t="s">
        <v>313</v>
      </c>
      <c r="H326" s="66" t="s">
        <v>312</v>
      </c>
      <c r="I326" s="68" t="s">
        <v>313</v>
      </c>
      <c r="J326" s="69">
        <v>2645</v>
      </c>
      <c r="K326" s="70">
        <v>42790</v>
      </c>
      <c r="L326" s="70">
        <v>43100</v>
      </c>
      <c r="M326" s="71"/>
      <c r="N326" s="71"/>
      <c r="O326" s="69"/>
      <c r="P326" s="69"/>
      <c r="Q326" s="69">
        <v>2113</v>
      </c>
      <c r="R326" s="69">
        <f t="shared" si="5"/>
        <v>2113</v>
      </c>
      <c r="S326" s="72"/>
      <c r="T326" s="24"/>
    </row>
    <row r="327" spans="1:21" s="64" customFormat="1" ht="31.5" x14ac:dyDescent="0.25">
      <c r="A327" s="65"/>
      <c r="B327" s="65">
        <v>2017</v>
      </c>
      <c r="C327" s="65" t="s">
        <v>1125</v>
      </c>
      <c r="D327" s="66" t="s">
        <v>285</v>
      </c>
      <c r="E327" s="66" t="s">
        <v>58</v>
      </c>
      <c r="F327" s="67" t="s">
        <v>1126</v>
      </c>
      <c r="G327" s="68" t="s">
        <v>287</v>
      </c>
      <c r="H327" s="66" t="s">
        <v>1126</v>
      </c>
      <c r="I327" s="68" t="s">
        <v>287</v>
      </c>
      <c r="J327" s="69">
        <v>10000</v>
      </c>
      <c r="K327" s="70">
        <v>42790</v>
      </c>
      <c r="L327" s="70">
        <v>43100</v>
      </c>
      <c r="M327" s="71"/>
      <c r="N327" s="71"/>
      <c r="O327" s="69"/>
      <c r="P327" s="69"/>
      <c r="Q327" s="69">
        <v>9388.5447000000004</v>
      </c>
      <c r="R327" s="69">
        <f t="shared" si="5"/>
        <v>9388.5447000000004</v>
      </c>
      <c r="S327" s="72"/>
      <c r="T327" s="24"/>
      <c r="U327" s="3"/>
    </row>
    <row r="328" spans="1:21" s="64" customFormat="1" ht="47.25" x14ac:dyDescent="0.25">
      <c r="A328" s="65"/>
      <c r="B328" s="65">
        <v>2017</v>
      </c>
      <c r="C328" s="65" t="s">
        <v>1127</v>
      </c>
      <c r="D328" s="66" t="s">
        <v>1128</v>
      </c>
      <c r="E328" s="66" t="s">
        <v>58</v>
      </c>
      <c r="F328" s="67" t="s">
        <v>1129</v>
      </c>
      <c r="G328" s="68" t="s">
        <v>1130</v>
      </c>
      <c r="H328" s="66" t="s">
        <v>1129</v>
      </c>
      <c r="I328" s="68" t="s">
        <v>1130</v>
      </c>
      <c r="J328" s="69">
        <v>39950</v>
      </c>
      <c r="K328" s="70">
        <v>42795</v>
      </c>
      <c r="L328" s="70">
        <v>42916</v>
      </c>
      <c r="M328" s="71"/>
      <c r="N328" s="71"/>
      <c r="O328" s="69"/>
      <c r="P328" s="69"/>
      <c r="Q328" s="69">
        <v>39950</v>
      </c>
      <c r="R328" s="69">
        <f t="shared" ref="R328:R391" si="6">+P328+Q328</f>
        <v>39950</v>
      </c>
      <c r="S328" s="72"/>
      <c r="T328" s="24"/>
    </row>
    <row r="329" spans="1:21" s="64" customFormat="1" ht="63" x14ac:dyDescent="0.25">
      <c r="A329" s="65"/>
      <c r="B329" s="65">
        <v>2017</v>
      </c>
      <c r="C329" s="75">
        <v>6.9981480000000001E+74</v>
      </c>
      <c r="D329" s="66" t="s">
        <v>1131</v>
      </c>
      <c r="E329" s="66" t="s">
        <v>50</v>
      </c>
      <c r="F329" s="67" t="s">
        <v>1132</v>
      </c>
      <c r="G329" s="68" t="s">
        <v>1133</v>
      </c>
      <c r="H329" s="66" t="s">
        <v>1134</v>
      </c>
      <c r="I329" s="68" t="s">
        <v>678</v>
      </c>
      <c r="J329" s="69">
        <v>67400</v>
      </c>
      <c r="K329" s="70">
        <v>42795</v>
      </c>
      <c r="L329" s="70">
        <v>42916</v>
      </c>
      <c r="M329" s="71"/>
      <c r="N329" s="71"/>
      <c r="O329" s="69"/>
      <c r="P329" s="69"/>
      <c r="Q329" s="69">
        <v>67400</v>
      </c>
      <c r="R329" s="69">
        <f t="shared" si="6"/>
        <v>67400</v>
      </c>
      <c r="S329" s="72"/>
      <c r="T329" s="24"/>
    </row>
    <row r="330" spans="1:21" s="64" customFormat="1" ht="31.5" x14ac:dyDescent="0.25">
      <c r="A330" s="65"/>
      <c r="B330" s="65">
        <v>2017</v>
      </c>
      <c r="C330" s="65" t="s">
        <v>1135</v>
      </c>
      <c r="D330" s="66" t="s">
        <v>1136</v>
      </c>
      <c r="E330" s="66" t="s">
        <v>85</v>
      </c>
      <c r="F330" s="67" t="s">
        <v>1137</v>
      </c>
      <c r="G330" s="68" t="s">
        <v>87</v>
      </c>
      <c r="H330" s="66" t="s">
        <v>1137</v>
      </c>
      <c r="I330" s="68" t="s">
        <v>87</v>
      </c>
      <c r="J330" s="69">
        <v>23300</v>
      </c>
      <c r="K330" s="70">
        <v>42736</v>
      </c>
      <c r="L330" s="70">
        <v>42824</v>
      </c>
      <c r="M330" s="71"/>
      <c r="N330" s="71"/>
      <c r="O330" s="69"/>
      <c r="P330" s="69"/>
      <c r="Q330" s="69">
        <v>23260.5</v>
      </c>
      <c r="R330" s="69">
        <f t="shared" si="6"/>
        <v>23260.5</v>
      </c>
      <c r="S330" s="72"/>
      <c r="T330" s="24"/>
    </row>
    <row r="331" spans="1:21" s="64" customFormat="1" ht="31.5" x14ac:dyDescent="0.25">
      <c r="A331" s="65"/>
      <c r="B331" s="65">
        <v>2017</v>
      </c>
      <c r="C331" s="65" t="s">
        <v>1138</v>
      </c>
      <c r="D331" s="66" t="s">
        <v>1139</v>
      </c>
      <c r="E331" s="66" t="s">
        <v>58</v>
      </c>
      <c r="F331" s="67" t="s">
        <v>453</v>
      </c>
      <c r="G331" s="68" t="s">
        <v>454</v>
      </c>
      <c r="H331" s="66" t="s">
        <v>453</v>
      </c>
      <c r="I331" s="68" t="s">
        <v>454</v>
      </c>
      <c r="J331" s="69">
        <v>5904.7</v>
      </c>
      <c r="K331" s="70">
        <v>42797</v>
      </c>
      <c r="L331" s="70">
        <v>42916</v>
      </c>
      <c r="M331" s="71"/>
      <c r="N331" s="71"/>
      <c r="O331" s="69"/>
      <c r="P331" s="69"/>
      <c r="Q331" s="69">
        <v>5864.28</v>
      </c>
      <c r="R331" s="69">
        <f t="shared" si="6"/>
        <v>5864.28</v>
      </c>
      <c r="S331" s="72"/>
      <c r="T331" s="24"/>
    </row>
    <row r="332" spans="1:21" s="64" customFormat="1" ht="31.5" x14ac:dyDescent="0.25">
      <c r="A332" s="65"/>
      <c r="B332" s="65">
        <v>2017</v>
      </c>
      <c r="C332" s="65" t="s">
        <v>1140</v>
      </c>
      <c r="D332" s="66" t="s">
        <v>1141</v>
      </c>
      <c r="E332" s="66" t="s">
        <v>58</v>
      </c>
      <c r="F332" s="67" t="s">
        <v>887</v>
      </c>
      <c r="G332" s="68" t="s">
        <v>888</v>
      </c>
      <c r="H332" s="66" t="s">
        <v>887</v>
      </c>
      <c r="I332" s="68" t="s">
        <v>888</v>
      </c>
      <c r="J332" s="69">
        <v>7080</v>
      </c>
      <c r="K332" s="70">
        <v>42797</v>
      </c>
      <c r="L332" s="70">
        <v>42916</v>
      </c>
      <c r="M332" s="71"/>
      <c r="N332" s="71"/>
      <c r="O332" s="69"/>
      <c r="P332" s="69"/>
      <c r="Q332" s="69">
        <v>1740</v>
      </c>
      <c r="R332" s="69">
        <f t="shared" si="6"/>
        <v>1740</v>
      </c>
      <c r="S332" s="72"/>
      <c r="T332" s="24"/>
    </row>
    <row r="333" spans="1:21" s="64" customFormat="1" ht="31.5" x14ac:dyDescent="0.25">
      <c r="A333" s="65"/>
      <c r="B333" s="65">
        <v>2017</v>
      </c>
      <c r="C333" s="65" t="s">
        <v>1142</v>
      </c>
      <c r="D333" s="66" t="s">
        <v>1143</v>
      </c>
      <c r="E333" s="66" t="s">
        <v>58</v>
      </c>
      <c r="F333" s="67" t="s">
        <v>595</v>
      </c>
      <c r="G333" s="68" t="s">
        <v>596</v>
      </c>
      <c r="H333" s="66" t="s">
        <v>595</v>
      </c>
      <c r="I333" s="68" t="s">
        <v>596</v>
      </c>
      <c r="J333" s="69">
        <v>348.9</v>
      </c>
      <c r="K333" s="70">
        <v>42797</v>
      </c>
      <c r="L333" s="70">
        <v>43189</v>
      </c>
      <c r="M333" s="71"/>
      <c r="N333" s="71"/>
      <c r="O333" s="69"/>
      <c r="P333" s="69"/>
      <c r="Q333" s="69">
        <v>348.9</v>
      </c>
      <c r="R333" s="69">
        <f t="shared" si="6"/>
        <v>348.9</v>
      </c>
      <c r="S333" s="72"/>
      <c r="T333" s="24"/>
    </row>
    <row r="334" spans="1:21" s="64" customFormat="1" ht="31.5" x14ac:dyDescent="0.25">
      <c r="A334" s="65"/>
      <c r="B334" s="65">
        <v>2017</v>
      </c>
      <c r="C334" s="65" t="s">
        <v>1144</v>
      </c>
      <c r="D334" s="66" t="s">
        <v>1145</v>
      </c>
      <c r="E334" s="66" t="s">
        <v>58</v>
      </c>
      <c r="F334" s="67" t="s">
        <v>145</v>
      </c>
      <c r="G334" s="68" t="s">
        <v>146</v>
      </c>
      <c r="H334" s="66" t="s">
        <v>145</v>
      </c>
      <c r="I334" s="68" t="s">
        <v>146</v>
      </c>
      <c r="J334" s="69">
        <v>1343</v>
      </c>
      <c r="K334" s="70">
        <v>42797</v>
      </c>
      <c r="L334" s="70">
        <v>42916</v>
      </c>
      <c r="M334" s="71"/>
      <c r="N334" s="71"/>
      <c r="O334" s="69"/>
      <c r="P334" s="69"/>
      <c r="Q334" s="69">
        <v>312.505</v>
      </c>
      <c r="R334" s="69">
        <f t="shared" si="6"/>
        <v>312.505</v>
      </c>
      <c r="S334" s="72"/>
      <c r="T334" s="24"/>
    </row>
    <row r="335" spans="1:21" s="64" customFormat="1" ht="31.5" x14ac:dyDescent="0.25">
      <c r="A335" s="65"/>
      <c r="B335" s="65">
        <v>2017</v>
      </c>
      <c r="C335" s="65" t="s">
        <v>1146</v>
      </c>
      <c r="D335" s="66" t="s">
        <v>1147</v>
      </c>
      <c r="E335" s="66" t="s">
        <v>58</v>
      </c>
      <c r="F335" s="67" t="s">
        <v>577</v>
      </c>
      <c r="G335" s="68" t="s">
        <v>578</v>
      </c>
      <c r="H335" s="66" t="s">
        <v>577</v>
      </c>
      <c r="I335" s="68" t="s">
        <v>578</v>
      </c>
      <c r="J335" s="69">
        <v>197</v>
      </c>
      <c r="K335" s="70">
        <v>42797</v>
      </c>
      <c r="L335" s="70">
        <v>43189</v>
      </c>
      <c r="M335" s="71"/>
      <c r="N335" s="71"/>
      <c r="O335" s="69"/>
      <c r="P335" s="69"/>
      <c r="Q335" s="69">
        <v>197</v>
      </c>
      <c r="R335" s="69">
        <f t="shared" si="6"/>
        <v>197</v>
      </c>
      <c r="S335" s="72"/>
      <c r="T335" s="24"/>
    </row>
    <row r="336" spans="1:21" s="64" customFormat="1" ht="31.5" x14ac:dyDescent="0.25">
      <c r="A336" s="65"/>
      <c r="B336" s="65">
        <v>2017</v>
      </c>
      <c r="C336" s="65" t="s">
        <v>1148</v>
      </c>
      <c r="D336" s="66" t="s">
        <v>1149</v>
      </c>
      <c r="E336" s="66" t="s">
        <v>58</v>
      </c>
      <c r="F336" s="67" t="s">
        <v>1150</v>
      </c>
      <c r="G336" s="68" t="s">
        <v>113</v>
      </c>
      <c r="H336" s="66" t="s">
        <v>1150</v>
      </c>
      <c r="I336" s="68" t="s">
        <v>113</v>
      </c>
      <c r="J336" s="69">
        <v>23000</v>
      </c>
      <c r="K336" s="70">
        <v>42797</v>
      </c>
      <c r="L336" s="70">
        <v>43100</v>
      </c>
      <c r="M336" s="71"/>
      <c r="N336" s="71"/>
      <c r="O336" s="69"/>
      <c r="P336" s="69"/>
      <c r="Q336" s="69">
        <v>15091.3776</v>
      </c>
      <c r="R336" s="69">
        <f t="shared" si="6"/>
        <v>15091.3776</v>
      </c>
      <c r="S336" s="72"/>
      <c r="T336" s="24"/>
    </row>
    <row r="337" spans="1:20" s="64" customFormat="1" ht="31.5" x14ac:dyDescent="0.25">
      <c r="A337" s="65"/>
      <c r="B337" s="65">
        <v>2017</v>
      </c>
      <c r="C337" s="65" t="s">
        <v>1151</v>
      </c>
      <c r="D337" s="66" t="s">
        <v>1152</v>
      </c>
      <c r="E337" s="66" t="s">
        <v>58</v>
      </c>
      <c r="F337" s="67" t="s">
        <v>1153</v>
      </c>
      <c r="G337" s="68" t="s">
        <v>1154</v>
      </c>
      <c r="H337" s="66" t="s">
        <v>1153</v>
      </c>
      <c r="I337" s="68" t="s">
        <v>1154</v>
      </c>
      <c r="J337" s="69">
        <v>7950</v>
      </c>
      <c r="K337" s="70">
        <v>42801</v>
      </c>
      <c r="L337" s="70">
        <v>42916</v>
      </c>
      <c r="M337" s="71"/>
      <c r="N337" s="71"/>
      <c r="O337" s="69"/>
      <c r="P337" s="69"/>
      <c r="Q337" s="69">
        <v>6400</v>
      </c>
      <c r="R337" s="69">
        <f t="shared" si="6"/>
        <v>6400</v>
      </c>
      <c r="S337" s="72"/>
      <c r="T337" s="24"/>
    </row>
    <row r="338" spans="1:20" s="64" customFormat="1" ht="47.25" x14ac:dyDescent="0.25">
      <c r="A338" s="65"/>
      <c r="B338" s="65">
        <v>2017</v>
      </c>
      <c r="C338" s="65" t="s">
        <v>1155</v>
      </c>
      <c r="D338" s="66" t="s">
        <v>1156</v>
      </c>
      <c r="E338" s="66" t="s">
        <v>77</v>
      </c>
      <c r="F338" s="67" t="s">
        <v>1157</v>
      </c>
      <c r="G338" s="68" t="s">
        <v>1158</v>
      </c>
      <c r="H338" s="66" t="s">
        <v>1159</v>
      </c>
      <c r="I338" s="68" t="s">
        <v>19</v>
      </c>
      <c r="J338" s="69">
        <v>36760.6</v>
      </c>
      <c r="K338" s="70">
        <v>42802</v>
      </c>
      <c r="L338" s="70">
        <v>43039</v>
      </c>
      <c r="M338" s="71"/>
      <c r="N338" s="71"/>
      <c r="O338" s="69"/>
      <c r="P338" s="69"/>
      <c r="Q338" s="69">
        <v>33588.969800000006</v>
      </c>
      <c r="R338" s="69">
        <f t="shared" si="6"/>
        <v>33588.969800000006</v>
      </c>
      <c r="S338" s="72"/>
      <c r="T338" s="24"/>
    </row>
    <row r="339" spans="1:20" s="64" customFormat="1" ht="31.5" x14ac:dyDescent="0.25">
      <c r="A339" s="65"/>
      <c r="B339" s="65">
        <v>2017</v>
      </c>
      <c r="C339" s="65" t="s">
        <v>1160</v>
      </c>
      <c r="D339" s="66" t="s">
        <v>1161</v>
      </c>
      <c r="E339" s="66" t="s">
        <v>77</v>
      </c>
      <c r="F339" s="67" t="s">
        <v>1162</v>
      </c>
      <c r="G339" s="68" t="s">
        <v>1163</v>
      </c>
      <c r="H339" s="66" t="s">
        <v>1164</v>
      </c>
      <c r="I339" s="68" t="s">
        <v>1165</v>
      </c>
      <c r="J339" s="69">
        <v>20394</v>
      </c>
      <c r="K339" s="70">
        <v>42802</v>
      </c>
      <c r="L339" s="70">
        <v>43039</v>
      </c>
      <c r="M339" s="71"/>
      <c r="N339" s="71"/>
      <c r="O339" s="69"/>
      <c r="P339" s="69"/>
      <c r="Q339" s="69">
        <v>20394</v>
      </c>
      <c r="R339" s="69">
        <f t="shared" si="6"/>
        <v>20394</v>
      </c>
      <c r="S339" s="72"/>
      <c r="T339" s="24"/>
    </row>
    <row r="340" spans="1:20" s="64" customFormat="1" ht="47.25" x14ac:dyDescent="0.25">
      <c r="A340" s="65"/>
      <c r="B340" s="65">
        <v>2017</v>
      </c>
      <c r="C340" s="65" t="s">
        <v>1166</v>
      </c>
      <c r="D340" s="66" t="s">
        <v>1167</v>
      </c>
      <c r="E340" s="66" t="s">
        <v>77</v>
      </c>
      <c r="F340" s="67" t="s">
        <v>1168</v>
      </c>
      <c r="G340" s="68" t="s">
        <v>1169</v>
      </c>
      <c r="H340" s="66" t="s">
        <v>1043</v>
      </c>
      <c r="I340" s="68" t="s">
        <v>358</v>
      </c>
      <c r="J340" s="69">
        <v>5849.1</v>
      </c>
      <c r="K340" s="70">
        <v>42802</v>
      </c>
      <c r="L340" s="70">
        <v>43039</v>
      </c>
      <c r="M340" s="71"/>
      <c r="N340" s="71"/>
      <c r="O340" s="69"/>
      <c r="P340" s="69"/>
      <c r="Q340" s="69">
        <v>5849.1</v>
      </c>
      <c r="R340" s="69">
        <f t="shared" si="6"/>
        <v>5849.1</v>
      </c>
      <c r="S340" s="72"/>
      <c r="T340" s="24"/>
    </row>
    <row r="341" spans="1:20" s="64" customFormat="1" ht="31.5" x14ac:dyDescent="0.25">
      <c r="A341" s="65"/>
      <c r="B341" s="65">
        <v>2017</v>
      </c>
      <c r="C341" s="65" t="s">
        <v>1170</v>
      </c>
      <c r="D341" s="66" t="s">
        <v>1171</v>
      </c>
      <c r="E341" s="66" t="s">
        <v>58</v>
      </c>
      <c r="F341" s="67" t="s">
        <v>1172</v>
      </c>
      <c r="G341" s="68" t="s">
        <v>607</v>
      </c>
      <c r="H341" s="66" t="s">
        <v>1172</v>
      </c>
      <c r="I341" s="68" t="s">
        <v>607</v>
      </c>
      <c r="J341" s="69">
        <v>1020</v>
      </c>
      <c r="K341" s="70">
        <v>42802</v>
      </c>
      <c r="L341" s="70">
        <v>44620</v>
      </c>
      <c r="M341" s="71"/>
      <c r="N341" s="71"/>
      <c r="O341" s="69"/>
      <c r="P341" s="69"/>
      <c r="Q341" s="69">
        <v>196.63</v>
      </c>
      <c r="R341" s="69">
        <f t="shared" si="6"/>
        <v>196.63</v>
      </c>
      <c r="S341" s="72"/>
      <c r="T341" s="24"/>
    </row>
    <row r="342" spans="1:20" s="64" customFormat="1" ht="31.5" x14ac:dyDescent="0.25">
      <c r="A342" s="65"/>
      <c r="B342" s="65">
        <v>2017</v>
      </c>
      <c r="C342" s="65" t="s">
        <v>1173</v>
      </c>
      <c r="D342" s="66" t="s">
        <v>1174</v>
      </c>
      <c r="E342" s="66" t="s">
        <v>58</v>
      </c>
      <c r="F342" s="67" t="s">
        <v>586</v>
      </c>
      <c r="G342" s="68" t="s">
        <v>587</v>
      </c>
      <c r="H342" s="66" t="s">
        <v>586</v>
      </c>
      <c r="I342" s="68" t="s">
        <v>587</v>
      </c>
      <c r="J342" s="69">
        <v>14530</v>
      </c>
      <c r="K342" s="70">
        <v>42807</v>
      </c>
      <c r="L342" s="70">
        <v>43100</v>
      </c>
      <c r="M342" s="71"/>
      <c r="N342" s="71"/>
      <c r="O342" s="69"/>
      <c r="P342" s="69"/>
      <c r="Q342" s="69">
        <v>2345</v>
      </c>
      <c r="R342" s="69">
        <f t="shared" si="6"/>
        <v>2345</v>
      </c>
      <c r="S342" s="72"/>
      <c r="T342" s="24"/>
    </row>
    <row r="343" spans="1:20" s="64" customFormat="1" ht="31.5" x14ac:dyDescent="0.25">
      <c r="A343" s="65"/>
      <c r="B343" s="65">
        <v>2017</v>
      </c>
      <c r="C343" s="65" t="s">
        <v>1175</v>
      </c>
      <c r="D343" s="66" t="s">
        <v>1176</v>
      </c>
      <c r="E343" s="66" t="s">
        <v>58</v>
      </c>
      <c r="F343" s="67" t="s">
        <v>1050</v>
      </c>
      <c r="G343" s="68" t="s">
        <v>240</v>
      </c>
      <c r="H343" s="66" t="s">
        <v>1050</v>
      </c>
      <c r="I343" s="68" t="s">
        <v>240</v>
      </c>
      <c r="J343" s="69">
        <v>100</v>
      </c>
      <c r="K343" s="70">
        <v>42807</v>
      </c>
      <c r="L343" s="70">
        <v>43100</v>
      </c>
      <c r="M343" s="71"/>
      <c r="N343" s="71"/>
      <c r="O343" s="69"/>
      <c r="P343" s="69"/>
      <c r="Q343" s="69">
        <v>25.5</v>
      </c>
      <c r="R343" s="69">
        <f t="shared" si="6"/>
        <v>25.5</v>
      </c>
      <c r="S343" s="72"/>
      <c r="T343" s="24"/>
    </row>
    <row r="344" spans="1:20" s="64" customFormat="1" ht="31.5" x14ac:dyDescent="0.25">
      <c r="A344" s="65"/>
      <c r="B344" s="65">
        <v>2017</v>
      </c>
      <c r="C344" s="65" t="s">
        <v>1177</v>
      </c>
      <c r="D344" s="66" t="s">
        <v>1178</v>
      </c>
      <c r="E344" s="66" t="s">
        <v>58</v>
      </c>
      <c r="F344" s="67" t="s">
        <v>282</v>
      </c>
      <c r="G344" s="68" t="s">
        <v>283</v>
      </c>
      <c r="H344" s="66" t="s">
        <v>282</v>
      </c>
      <c r="I344" s="68" t="s">
        <v>283</v>
      </c>
      <c r="J344" s="69">
        <v>10000</v>
      </c>
      <c r="K344" s="70">
        <v>42807</v>
      </c>
      <c r="L344" s="70">
        <v>43100</v>
      </c>
      <c r="M344" s="71"/>
      <c r="N344" s="71"/>
      <c r="O344" s="69"/>
      <c r="P344" s="69"/>
      <c r="Q344" s="69">
        <v>1248</v>
      </c>
      <c r="R344" s="69">
        <f t="shared" si="6"/>
        <v>1248</v>
      </c>
      <c r="S344" s="72"/>
      <c r="T344" s="24"/>
    </row>
    <row r="345" spans="1:20" s="64" customFormat="1" ht="297.75" customHeight="1" x14ac:dyDescent="0.25">
      <c r="A345" s="65"/>
      <c r="B345" s="65">
        <v>2017</v>
      </c>
      <c r="C345" s="65" t="s">
        <v>1179</v>
      </c>
      <c r="D345" s="66" t="s">
        <v>1180</v>
      </c>
      <c r="E345" s="66" t="s">
        <v>50</v>
      </c>
      <c r="F345" s="67" t="s">
        <v>1181</v>
      </c>
      <c r="G345" s="68" t="s">
        <v>1182</v>
      </c>
      <c r="H345" s="66" t="s">
        <v>1183</v>
      </c>
      <c r="I345" s="68" t="s">
        <v>1184</v>
      </c>
      <c r="J345" s="69">
        <v>24750</v>
      </c>
      <c r="K345" s="70">
        <v>42809</v>
      </c>
      <c r="L345" s="70">
        <v>43981</v>
      </c>
      <c r="M345" s="71"/>
      <c r="N345" s="71"/>
      <c r="O345" s="69"/>
      <c r="P345" s="69"/>
      <c r="Q345" s="69">
        <v>7275.348</v>
      </c>
      <c r="R345" s="69">
        <f t="shared" si="6"/>
        <v>7275.348</v>
      </c>
      <c r="S345" s="72"/>
      <c r="T345" s="24"/>
    </row>
    <row r="346" spans="1:20" s="64" customFormat="1" ht="31.5" x14ac:dyDescent="0.25">
      <c r="A346" s="65"/>
      <c r="B346" s="65">
        <v>2017</v>
      </c>
      <c r="C346" s="65" t="s">
        <v>1185</v>
      </c>
      <c r="D346" s="66" t="s">
        <v>535</v>
      </c>
      <c r="E346" s="66" t="s">
        <v>58</v>
      </c>
      <c r="F346" s="67" t="s">
        <v>1186</v>
      </c>
      <c r="G346" s="68" t="s">
        <v>1187</v>
      </c>
      <c r="H346" s="66" t="s">
        <v>1186</v>
      </c>
      <c r="I346" s="68" t="s">
        <v>1187</v>
      </c>
      <c r="J346" s="69">
        <v>12480</v>
      </c>
      <c r="K346" s="70">
        <v>42810</v>
      </c>
      <c r="L346" s="70">
        <v>43100</v>
      </c>
      <c r="M346" s="71"/>
      <c r="N346" s="71"/>
      <c r="O346" s="69"/>
      <c r="P346" s="69"/>
      <c r="Q346" s="69">
        <v>9313.1999999999989</v>
      </c>
      <c r="R346" s="69">
        <f t="shared" si="6"/>
        <v>9313.1999999999989</v>
      </c>
      <c r="S346" s="72"/>
      <c r="T346" s="24"/>
    </row>
    <row r="347" spans="1:20" s="64" customFormat="1" ht="31.5" x14ac:dyDescent="0.25">
      <c r="A347" s="65"/>
      <c r="B347" s="65">
        <v>2017</v>
      </c>
      <c r="C347" s="65" t="s">
        <v>1188</v>
      </c>
      <c r="D347" s="66" t="s">
        <v>1189</v>
      </c>
      <c r="E347" s="66" t="s">
        <v>58</v>
      </c>
      <c r="F347" s="67" t="s">
        <v>1150</v>
      </c>
      <c r="G347" s="68" t="s">
        <v>113</v>
      </c>
      <c r="H347" s="66" t="s">
        <v>1150</v>
      </c>
      <c r="I347" s="68" t="s">
        <v>113</v>
      </c>
      <c r="J347" s="69">
        <v>3350</v>
      </c>
      <c r="K347" s="70">
        <v>42815</v>
      </c>
      <c r="L347" s="70">
        <v>43100</v>
      </c>
      <c r="M347" s="71"/>
      <c r="N347" s="71"/>
      <c r="O347" s="69"/>
      <c r="P347" s="69"/>
      <c r="Q347" s="69">
        <v>2350</v>
      </c>
      <c r="R347" s="69">
        <f t="shared" si="6"/>
        <v>2350</v>
      </c>
      <c r="S347" s="72"/>
      <c r="T347" s="24"/>
    </row>
    <row r="348" spans="1:20" s="64" customFormat="1" ht="31.5" x14ac:dyDescent="0.25">
      <c r="A348" s="65"/>
      <c r="B348" s="65">
        <v>2017</v>
      </c>
      <c r="C348" s="65" t="s">
        <v>1190</v>
      </c>
      <c r="D348" s="66" t="s">
        <v>1191</v>
      </c>
      <c r="E348" s="66" t="s">
        <v>58</v>
      </c>
      <c r="F348" s="67" t="s">
        <v>390</v>
      </c>
      <c r="G348" s="68" t="s">
        <v>391</v>
      </c>
      <c r="H348" s="66" t="s">
        <v>390</v>
      </c>
      <c r="I348" s="68" t="s">
        <v>391</v>
      </c>
      <c r="J348" s="69">
        <v>745</v>
      </c>
      <c r="K348" s="70">
        <v>42815</v>
      </c>
      <c r="L348" s="70">
        <v>42916</v>
      </c>
      <c r="M348" s="71"/>
      <c r="N348" s="71"/>
      <c r="O348" s="69"/>
      <c r="P348" s="69"/>
      <c r="Q348" s="69">
        <v>609.84</v>
      </c>
      <c r="R348" s="69">
        <f t="shared" si="6"/>
        <v>609.84</v>
      </c>
      <c r="S348" s="72"/>
      <c r="T348" s="24"/>
    </row>
    <row r="349" spans="1:20" s="64" customFormat="1" ht="31.5" x14ac:dyDescent="0.25">
      <c r="A349" s="65"/>
      <c r="B349" s="65">
        <v>2017</v>
      </c>
      <c r="C349" s="65" t="s">
        <v>1192</v>
      </c>
      <c r="D349" s="66" t="s">
        <v>1193</v>
      </c>
      <c r="E349" s="66" t="s">
        <v>58</v>
      </c>
      <c r="F349" s="67" t="s">
        <v>453</v>
      </c>
      <c r="G349" s="68" t="s">
        <v>454</v>
      </c>
      <c r="H349" s="66" t="s">
        <v>453</v>
      </c>
      <c r="I349" s="68" t="s">
        <v>454</v>
      </c>
      <c r="J349" s="69">
        <v>3000</v>
      </c>
      <c r="K349" s="70">
        <v>42815</v>
      </c>
      <c r="L349" s="70">
        <v>43100</v>
      </c>
      <c r="M349" s="71"/>
      <c r="N349" s="71"/>
      <c r="O349" s="69"/>
      <c r="P349" s="69"/>
      <c r="Q349" s="69">
        <v>0</v>
      </c>
      <c r="R349" s="69">
        <f t="shared" si="6"/>
        <v>0</v>
      </c>
      <c r="S349" s="72"/>
      <c r="T349" s="24"/>
    </row>
    <row r="350" spans="1:20" s="64" customFormat="1" ht="47.25" x14ac:dyDescent="0.25">
      <c r="A350" s="65"/>
      <c r="B350" s="65">
        <v>2017</v>
      </c>
      <c r="C350" s="65" t="s">
        <v>1194</v>
      </c>
      <c r="D350" s="66" t="s">
        <v>1195</v>
      </c>
      <c r="E350" s="66" t="s">
        <v>58</v>
      </c>
      <c r="F350" s="67" t="s">
        <v>1196</v>
      </c>
      <c r="G350" s="68" t="s">
        <v>272</v>
      </c>
      <c r="H350" s="66" t="s">
        <v>1196</v>
      </c>
      <c r="I350" s="68" t="s">
        <v>272</v>
      </c>
      <c r="J350" s="69">
        <v>33704</v>
      </c>
      <c r="K350" s="70">
        <v>42815</v>
      </c>
      <c r="L350" s="70">
        <v>43100</v>
      </c>
      <c r="M350" s="71"/>
      <c r="N350" s="71"/>
      <c r="O350" s="69"/>
      <c r="P350" s="69"/>
      <c r="Q350" s="69">
        <v>12890</v>
      </c>
      <c r="R350" s="69">
        <f t="shared" si="6"/>
        <v>12890</v>
      </c>
      <c r="S350" s="72"/>
      <c r="T350" s="24"/>
    </row>
    <row r="351" spans="1:20" s="64" customFormat="1" ht="31.5" x14ac:dyDescent="0.25">
      <c r="A351" s="65"/>
      <c r="B351" s="65">
        <v>2017</v>
      </c>
      <c r="C351" s="65" t="s">
        <v>1197</v>
      </c>
      <c r="D351" s="66" t="s">
        <v>1198</v>
      </c>
      <c r="E351" s="66" t="s">
        <v>58</v>
      </c>
      <c r="F351" s="67" t="s">
        <v>154</v>
      </c>
      <c r="G351" s="68" t="s">
        <v>155</v>
      </c>
      <c r="H351" s="66" t="s">
        <v>154</v>
      </c>
      <c r="I351" s="68" t="s">
        <v>155</v>
      </c>
      <c r="J351" s="69">
        <v>4500</v>
      </c>
      <c r="K351" s="70">
        <v>42815</v>
      </c>
      <c r="L351" s="70">
        <v>42916</v>
      </c>
      <c r="M351" s="71"/>
      <c r="N351" s="71"/>
      <c r="O351" s="69"/>
      <c r="P351" s="69"/>
      <c r="Q351" s="69">
        <v>4500</v>
      </c>
      <c r="R351" s="69">
        <f t="shared" si="6"/>
        <v>4500</v>
      </c>
      <c r="S351" s="72"/>
      <c r="T351" s="24"/>
    </row>
    <row r="352" spans="1:20" s="64" customFormat="1" ht="31.5" x14ac:dyDescent="0.25">
      <c r="A352" s="65"/>
      <c r="B352" s="65">
        <v>2017</v>
      </c>
      <c r="C352" s="65" t="s">
        <v>1199</v>
      </c>
      <c r="D352" s="66" t="s">
        <v>1200</v>
      </c>
      <c r="E352" s="66" t="s">
        <v>58</v>
      </c>
      <c r="F352" s="67" t="s">
        <v>253</v>
      </c>
      <c r="G352" s="68" t="s">
        <v>252</v>
      </c>
      <c r="H352" s="66" t="s">
        <v>253</v>
      </c>
      <c r="I352" s="68" t="s">
        <v>252</v>
      </c>
      <c r="J352" s="69">
        <v>4800</v>
      </c>
      <c r="K352" s="70">
        <v>42815</v>
      </c>
      <c r="L352" s="70">
        <v>43100</v>
      </c>
      <c r="M352" s="71"/>
      <c r="N352" s="71"/>
      <c r="O352" s="69"/>
      <c r="P352" s="69"/>
      <c r="Q352" s="69">
        <v>2200</v>
      </c>
      <c r="R352" s="69">
        <f t="shared" si="6"/>
        <v>2200</v>
      </c>
      <c r="S352" s="72"/>
      <c r="T352" s="24"/>
    </row>
    <row r="353" spans="1:20" s="64" customFormat="1" ht="31.5" x14ac:dyDescent="0.25">
      <c r="A353" s="65"/>
      <c r="B353" s="65">
        <v>2017</v>
      </c>
      <c r="C353" s="65" t="s">
        <v>1201</v>
      </c>
      <c r="D353" s="66" t="s">
        <v>1202</v>
      </c>
      <c r="E353" s="66" t="s">
        <v>58</v>
      </c>
      <c r="F353" s="67" t="s">
        <v>1203</v>
      </c>
      <c r="G353" s="68" t="s">
        <v>353</v>
      </c>
      <c r="H353" s="66" t="s">
        <v>1203</v>
      </c>
      <c r="I353" s="68" t="s">
        <v>353</v>
      </c>
      <c r="J353" s="69">
        <v>1250</v>
      </c>
      <c r="K353" s="70">
        <v>42815</v>
      </c>
      <c r="L353" s="70">
        <v>42916</v>
      </c>
      <c r="M353" s="71"/>
      <c r="N353" s="71"/>
      <c r="O353" s="69"/>
      <c r="P353" s="69"/>
      <c r="Q353" s="69">
        <v>1242.375</v>
      </c>
      <c r="R353" s="69">
        <f t="shared" si="6"/>
        <v>1242.375</v>
      </c>
      <c r="S353" s="72"/>
      <c r="T353" s="24"/>
    </row>
    <row r="354" spans="1:20" s="64" customFormat="1" ht="84.75" customHeight="1" x14ac:dyDescent="0.25">
      <c r="A354" s="65"/>
      <c r="B354" s="65">
        <v>2017</v>
      </c>
      <c r="C354" s="65" t="s">
        <v>1204</v>
      </c>
      <c r="D354" s="66" t="s">
        <v>1205</v>
      </c>
      <c r="E354" s="66" t="s">
        <v>50</v>
      </c>
      <c r="F354" s="67" t="s">
        <v>1206</v>
      </c>
      <c r="G354" s="68" t="s">
        <v>1207</v>
      </c>
      <c r="H354" s="66" t="s">
        <v>1208</v>
      </c>
      <c r="I354" s="68" t="s">
        <v>1209</v>
      </c>
      <c r="J354" s="69">
        <v>15212.25</v>
      </c>
      <c r="K354" s="70">
        <v>42839</v>
      </c>
      <c r="L354" s="70">
        <v>42916</v>
      </c>
      <c r="M354" s="71"/>
      <c r="N354" s="71"/>
      <c r="O354" s="69"/>
      <c r="P354" s="69"/>
      <c r="Q354" s="69">
        <v>14998.88</v>
      </c>
      <c r="R354" s="69">
        <f t="shared" si="6"/>
        <v>14998.88</v>
      </c>
      <c r="S354" s="72"/>
      <c r="T354" s="24"/>
    </row>
    <row r="355" spans="1:20" s="64" customFormat="1" ht="63" x14ac:dyDescent="0.25">
      <c r="A355" s="65"/>
      <c r="B355" s="65">
        <v>2017</v>
      </c>
      <c r="C355" s="65" t="s">
        <v>1210</v>
      </c>
      <c r="D355" s="66" t="s">
        <v>1211</v>
      </c>
      <c r="E355" s="66" t="s">
        <v>50</v>
      </c>
      <c r="F355" s="67" t="s">
        <v>1206</v>
      </c>
      <c r="G355" s="68" t="s">
        <v>1209</v>
      </c>
      <c r="H355" s="66" t="s">
        <v>1208</v>
      </c>
      <c r="I355" s="68" t="s">
        <v>1209</v>
      </c>
      <c r="J355" s="69">
        <v>903</v>
      </c>
      <c r="K355" s="70">
        <v>42839</v>
      </c>
      <c r="L355" s="70">
        <v>42916</v>
      </c>
      <c r="M355" s="71"/>
      <c r="N355" s="71"/>
      <c r="O355" s="69"/>
      <c r="P355" s="69"/>
      <c r="Q355" s="69">
        <v>903</v>
      </c>
      <c r="R355" s="69">
        <f t="shared" si="6"/>
        <v>903</v>
      </c>
      <c r="S355" s="72"/>
      <c r="T355" s="24"/>
    </row>
    <row r="356" spans="1:20" s="64" customFormat="1" ht="31.5" x14ac:dyDescent="0.25">
      <c r="A356" s="65"/>
      <c r="B356" s="65">
        <v>2017</v>
      </c>
      <c r="C356" s="65" t="s">
        <v>1212</v>
      </c>
      <c r="D356" s="66" t="s">
        <v>1213</v>
      </c>
      <c r="E356" s="66" t="s">
        <v>55</v>
      </c>
      <c r="F356" s="67" t="s">
        <v>538</v>
      </c>
      <c r="G356" s="68" t="s">
        <v>146</v>
      </c>
      <c r="H356" s="66" t="s">
        <v>538</v>
      </c>
      <c r="I356" s="68" t="s">
        <v>539</v>
      </c>
      <c r="J356" s="69">
        <v>29932.92</v>
      </c>
      <c r="K356" s="70">
        <v>42821</v>
      </c>
      <c r="L356" s="70">
        <v>43100</v>
      </c>
      <c r="M356" s="71"/>
      <c r="N356" s="71"/>
      <c r="O356" s="69"/>
      <c r="P356" s="69"/>
      <c r="Q356" s="69">
        <v>29932.92</v>
      </c>
      <c r="R356" s="69">
        <f t="shared" si="6"/>
        <v>29932.92</v>
      </c>
      <c r="S356" s="72"/>
      <c r="T356" s="24"/>
    </row>
    <row r="357" spans="1:20" s="64" customFormat="1" ht="31.5" x14ac:dyDescent="0.25">
      <c r="A357" s="65"/>
      <c r="B357" s="65">
        <v>2017</v>
      </c>
      <c r="C357" s="65" t="s">
        <v>1214</v>
      </c>
      <c r="D357" s="66" t="s">
        <v>1215</v>
      </c>
      <c r="E357" s="66" t="s">
        <v>58</v>
      </c>
      <c r="F357" s="67" t="s">
        <v>34</v>
      </c>
      <c r="G357" s="68" t="s">
        <v>1038</v>
      </c>
      <c r="H357" s="66" t="s">
        <v>34</v>
      </c>
      <c r="I357" s="68" t="s">
        <v>35</v>
      </c>
      <c r="J357" s="69">
        <v>34500</v>
      </c>
      <c r="K357" s="70">
        <v>42824</v>
      </c>
      <c r="L357" s="70">
        <v>43951</v>
      </c>
      <c r="M357" s="71"/>
      <c r="N357" s="71"/>
      <c r="O357" s="69"/>
      <c r="P357" s="69"/>
      <c r="Q357" s="69">
        <v>4286.46</v>
      </c>
      <c r="R357" s="69">
        <f t="shared" si="6"/>
        <v>4286.46</v>
      </c>
      <c r="S357" s="72"/>
      <c r="T357" s="24"/>
    </row>
    <row r="358" spans="1:20" s="64" customFormat="1" ht="31.5" x14ac:dyDescent="0.25">
      <c r="A358" s="65"/>
      <c r="B358" s="65">
        <v>2017</v>
      </c>
      <c r="C358" s="65" t="s">
        <v>1216</v>
      </c>
      <c r="D358" s="66" t="s">
        <v>1217</v>
      </c>
      <c r="E358" s="66" t="s">
        <v>77</v>
      </c>
      <c r="F358" s="67" t="s">
        <v>1218</v>
      </c>
      <c r="G358" s="68" t="s">
        <v>1219</v>
      </c>
      <c r="H358" s="66" t="s">
        <v>1220</v>
      </c>
      <c r="I358" s="68" t="s">
        <v>33</v>
      </c>
      <c r="J358" s="69">
        <v>282692</v>
      </c>
      <c r="K358" s="70">
        <v>42828</v>
      </c>
      <c r="L358" s="70">
        <v>43982</v>
      </c>
      <c r="M358" s="71"/>
      <c r="N358" s="71"/>
      <c r="O358" s="69"/>
      <c r="P358" s="69"/>
      <c r="Q358" s="69">
        <v>5378.61</v>
      </c>
      <c r="R358" s="69">
        <f t="shared" si="6"/>
        <v>5378.61</v>
      </c>
      <c r="S358" s="72"/>
      <c r="T358" s="24"/>
    </row>
    <row r="359" spans="1:20" s="64" customFormat="1" x14ac:dyDescent="0.25">
      <c r="A359" s="65"/>
      <c r="B359" s="65">
        <v>2017</v>
      </c>
      <c r="C359" s="65" t="s">
        <v>1221</v>
      </c>
      <c r="D359" s="66" t="s">
        <v>1222</v>
      </c>
      <c r="E359" s="66" t="s">
        <v>77</v>
      </c>
      <c r="F359" s="67" t="s">
        <v>152</v>
      </c>
      <c r="G359" s="68" t="s">
        <v>153</v>
      </c>
      <c r="H359" s="66" t="s">
        <v>152</v>
      </c>
      <c r="I359" s="68" t="s">
        <v>153</v>
      </c>
      <c r="J359" s="69">
        <v>112080</v>
      </c>
      <c r="K359" s="70">
        <v>42831</v>
      </c>
      <c r="L359" s="70">
        <v>43830</v>
      </c>
      <c r="M359" s="71"/>
      <c r="N359" s="71"/>
      <c r="O359" s="69"/>
      <c r="P359" s="69"/>
      <c r="Q359" s="69">
        <v>55698.156000000003</v>
      </c>
      <c r="R359" s="69">
        <f t="shared" si="6"/>
        <v>55698.156000000003</v>
      </c>
      <c r="S359" s="72"/>
      <c r="T359" s="24"/>
    </row>
    <row r="360" spans="1:20" s="64" customFormat="1" ht="31.5" x14ac:dyDescent="0.25">
      <c r="A360" s="65"/>
      <c r="B360" s="65">
        <v>2017</v>
      </c>
      <c r="C360" s="65" t="s">
        <v>1223</v>
      </c>
      <c r="D360" s="66" t="s">
        <v>1224</v>
      </c>
      <c r="E360" s="66" t="s">
        <v>58</v>
      </c>
      <c r="F360" s="67" t="s">
        <v>302</v>
      </c>
      <c r="G360" s="68" t="s">
        <v>303</v>
      </c>
      <c r="H360" s="66" t="s">
        <v>302</v>
      </c>
      <c r="I360" s="68" t="s">
        <v>303</v>
      </c>
      <c r="J360" s="69">
        <v>656.45</v>
      </c>
      <c r="K360" s="70">
        <v>42831</v>
      </c>
      <c r="L360" s="70">
        <v>43100</v>
      </c>
      <c r="M360" s="71"/>
      <c r="N360" s="71"/>
      <c r="O360" s="69"/>
      <c r="P360" s="69"/>
      <c r="Q360" s="69">
        <v>656.45</v>
      </c>
      <c r="R360" s="69">
        <f t="shared" si="6"/>
        <v>656.45</v>
      </c>
      <c r="S360" s="72"/>
      <c r="T360" s="24"/>
    </row>
    <row r="361" spans="1:20" s="64" customFormat="1" ht="31.5" x14ac:dyDescent="0.25">
      <c r="A361" s="65"/>
      <c r="B361" s="65">
        <v>2017</v>
      </c>
      <c r="C361" s="65" t="s">
        <v>1225</v>
      </c>
      <c r="D361" s="66" t="s">
        <v>1226</v>
      </c>
      <c r="E361" s="66" t="s">
        <v>58</v>
      </c>
      <c r="F361" s="67" t="s">
        <v>299</v>
      </c>
      <c r="G361" s="68" t="s">
        <v>300</v>
      </c>
      <c r="H361" s="66" t="s">
        <v>299</v>
      </c>
      <c r="I361" s="68" t="s">
        <v>300</v>
      </c>
      <c r="J361" s="69">
        <v>38000</v>
      </c>
      <c r="K361" s="70">
        <v>42831</v>
      </c>
      <c r="L361" s="70">
        <v>43100</v>
      </c>
      <c r="M361" s="71"/>
      <c r="N361" s="71"/>
      <c r="O361" s="69"/>
      <c r="P361" s="69"/>
      <c r="Q361" s="69">
        <v>28001.63</v>
      </c>
      <c r="R361" s="69">
        <f t="shared" si="6"/>
        <v>28001.63</v>
      </c>
      <c r="S361" s="72"/>
      <c r="T361" s="24"/>
    </row>
    <row r="362" spans="1:20" s="64" customFormat="1" ht="31.5" x14ac:dyDescent="0.25">
      <c r="A362" s="65"/>
      <c r="B362" s="65">
        <v>2017</v>
      </c>
      <c r="C362" s="65" t="s">
        <v>1227</v>
      </c>
      <c r="D362" s="66" t="s">
        <v>1228</v>
      </c>
      <c r="E362" s="66" t="s">
        <v>58</v>
      </c>
      <c r="F362" s="67" t="s">
        <v>627</v>
      </c>
      <c r="G362" s="68" t="s">
        <v>628</v>
      </c>
      <c r="H362" s="66" t="s">
        <v>627</v>
      </c>
      <c r="I362" s="68" t="s">
        <v>628</v>
      </c>
      <c r="J362" s="69">
        <v>250</v>
      </c>
      <c r="K362" s="70">
        <v>42831</v>
      </c>
      <c r="L362" s="70">
        <v>43220</v>
      </c>
      <c r="M362" s="71"/>
      <c r="N362" s="71"/>
      <c r="O362" s="69"/>
      <c r="P362" s="69"/>
      <c r="Q362" s="69">
        <v>250</v>
      </c>
      <c r="R362" s="69">
        <f t="shared" si="6"/>
        <v>250</v>
      </c>
      <c r="S362" s="72"/>
      <c r="T362" s="24"/>
    </row>
    <row r="363" spans="1:20" s="64" customFormat="1" ht="31.5" x14ac:dyDescent="0.25">
      <c r="A363" s="65"/>
      <c r="B363" s="65">
        <v>2017</v>
      </c>
      <c r="C363" s="65" t="s">
        <v>1229</v>
      </c>
      <c r="D363" s="66" t="s">
        <v>1230</v>
      </c>
      <c r="E363" s="66" t="s">
        <v>58</v>
      </c>
      <c r="F363" s="67" t="s">
        <v>316</v>
      </c>
      <c r="G363" s="68" t="s">
        <v>317</v>
      </c>
      <c r="H363" s="66" t="s">
        <v>316</v>
      </c>
      <c r="I363" s="68" t="s">
        <v>317</v>
      </c>
      <c r="J363" s="69">
        <v>6020</v>
      </c>
      <c r="K363" s="70">
        <v>42831</v>
      </c>
      <c r="L363" s="70">
        <v>42916</v>
      </c>
      <c r="M363" s="71"/>
      <c r="N363" s="71"/>
      <c r="O363" s="69"/>
      <c r="P363" s="69"/>
      <c r="Q363" s="69">
        <v>6000</v>
      </c>
      <c r="R363" s="69">
        <f t="shared" si="6"/>
        <v>6000</v>
      </c>
      <c r="S363" s="72"/>
      <c r="T363" s="24"/>
    </row>
    <row r="364" spans="1:20" s="64" customFormat="1" ht="31.5" x14ac:dyDescent="0.25">
      <c r="A364" s="65"/>
      <c r="B364" s="65">
        <v>2017</v>
      </c>
      <c r="C364" s="65" t="s">
        <v>1231</v>
      </c>
      <c r="D364" s="66" t="s">
        <v>1232</v>
      </c>
      <c r="E364" s="66" t="s">
        <v>58</v>
      </c>
      <c r="F364" s="67" t="s">
        <v>1233</v>
      </c>
      <c r="G364" s="68" t="s">
        <v>1234</v>
      </c>
      <c r="H364" s="66" t="s">
        <v>1233</v>
      </c>
      <c r="I364" s="68" t="s">
        <v>1234</v>
      </c>
      <c r="J364" s="69">
        <v>148</v>
      </c>
      <c r="K364" s="70">
        <v>42831</v>
      </c>
      <c r="L364" s="70">
        <v>42916</v>
      </c>
      <c r="M364" s="71"/>
      <c r="N364" s="71"/>
      <c r="O364" s="69"/>
      <c r="P364" s="69"/>
      <c r="Q364" s="69">
        <v>148</v>
      </c>
      <c r="R364" s="69">
        <f t="shared" si="6"/>
        <v>148</v>
      </c>
      <c r="S364" s="72"/>
      <c r="T364" s="24"/>
    </row>
    <row r="365" spans="1:20" s="64" customFormat="1" ht="31.5" x14ac:dyDescent="0.25">
      <c r="A365" s="65"/>
      <c r="B365" s="65">
        <v>2017</v>
      </c>
      <c r="C365" s="65" t="s">
        <v>1235</v>
      </c>
      <c r="D365" s="66" t="s">
        <v>1236</v>
      </c>
      <c r="E365" s="66" t="s">
        <v>58</v>
      </c>
      <c r="F365" s="67" t="s">
        <v>126</v>
      </c>
      <c r="G365" s="68" t="s">
        <v>127</v>
      </c>
      <c r="H365" s="66" t="s">
        <v>126</v>
      </c>
      <c r="I365" s="68" t="s">
        <v>127</v>
      </c>
      <c r="J365" s="69">
        <v>9600</v>
      </c>
      <c r="K365" s="70">
        <v>42836</v>
      </c>
      <c r="L365" s="70">
        <v>43100</v>
      </c>
      <c r="M365" s="71"/>
      <c r="N365" s="71"/>
      <c r="O365" s="69"/>
      <c r="P365" s="69"/>
      <c r="Q365" s="69">
        <v>9600</v>
      </c>
      <c r="R365" s="69">
        <f t="shared" si="6"/>
        <v>9600</v>
      </c>
      <c r="S365" s="72"/>
      <c r="T365" s="24"/>
    </row>
    <row r="366" spans="1:20" s="64" customFormat="1" ht="31.5" x14ac:dyDescent="0.25">
      <c r="A366" s="65"/>
      <c r="B366" s="65">
        <v>2017</v>
      </c>
      <c r="C366" s="65" t="s">
        <v>1237</v>
      </c>
      <c r="D366" s="66" t="s">
        <v>1238</v>
      </c>
      <c r="E366" s="66" t="s">
        <v>58</v>
      </c>
      <c r="F366" s="67" t="s">
        <v>356</v>
      </c>
      <c r="G366" s="68" t="s">
        <v>357</v>
      </c>
      <c r="H366" s="66" t="s">
        <v>356</v>
      </c>
      <c r="I366" s="68" t="s">
        <v>357</v>
      </c>
      <c r="J366" s="69">
        <v>5828</v>
      </c>
      <c r="K366" s="70">
        <v>42836</v>
      </c>
      <c r="L366" s="70">
        <v>43100</v>
      </c>
      <c r="M366" s="71"/>
      <c r="N366" s="71"/>
      <c r="O366" s="69"/>
      <c r="P366" s="69"/>
      <c r="Q366" s="69">
        <v>5827.5499999999993</v>
      </c>
      <c r="R366" s="69">
        <f t="shared" si="6"/>
        <v>5827.5499999999993</v>
      </c>
      <c r="S366" s="72"/>
      <c r="T366" s="24"/>
    </row>
    <row r="367" spans="1:20" s="64" customFormat="1" ht="31.5" x14ac:dyDescent="0.25">
      <c r="A367" s="65"/>
      <c r="B367" s="65">
        <v>2017</v>
      </c>
      <c r="C367" s="65" t="s">
        <v>1239</v>
      </c>
      <c r="D367" s="66" t="s">
        <v>1240</v>
      </c>
      <c r="E367" s="66" t="s">
        <v>58</v>
      </c>
      <c r="F367" s="67" t="s">
        <v>1241</v>
      </c>
      <c r="G367" s="68" t="s">
        <v>1242</v>
      </c>
      <c r="H367" s="66" t="s">
        <v>1241</v>
      </c>
      <c r="I367" s="68" t="s">
        <v>1242</v>
      </c>
      <c r="J367" s="69">
        <v>135</v>
      </c>
      <c r="K367" s="70">
        <v>42836</v>
      </c>
      <c r="L367" s="70">
        <v>43100</v>
      </c>
      <c r="M367" s="71"/>
      <c r="N367" s="71"/>
      <c r="O367" s="69"/>
      <c r="P367" s="69"/>
      <c r="Q367" s="69">
        <v>131.94</v>
      </c>
      <c r="R367" s="69">
        <f t="shared" si="6"/>
        <v>131.94</v>
      </c>
      <c r="S367" s="72"/>
      <c r="T367" s="24"/>
    </row>
    <row r="368" spans="1:20" s="64" customFormat="1" ht="31.5" x14ac:dyDescent="0.25">
      <c r="A368" s="65"/>
      <c r="B368" s="65">
        <v>2017</v>
      </c>
      <c r="C368" s="65" t="s">
        <v>1243</v>
      </c>
      <c r="D368" s="66" t="s">
        <v>1244</v>
      </c>
      <c r="E368" s="66" t="s">
        <v>58</v>
      </c>
      <c r="F368" s="67" t="s">
        <v>1245</v>
      </c>
      <c r="G368" s="68" t="s">
        <v>386</v>
      </c>
      <c r="H368" s="66" t="s">
        <v>1245</v>
      </c>
      <c r="I368" s="68" t="s">
        <v>386</v>
      </c>
      <c r="J368" s="69">
        <v>1500</v>
      </c>
      <c r="K368" s="70">
        <v>42838</v>
      </c>
      <c r="L368" s="70">
        <v>43100</v>
      </c>
      <c r="M368" s="71"/>
      <c r="N368" s="71"/>
      <c r="O368" s="69"/>
      <c r="P368" s="69"/>
      <c r="Q368" s="69">
        <v>1058</v>
      </c>
      <c r="R368" s="69">
        <f t="shared" si="6"/>
        <v>1058</v>
      </c>
      <c r="S368" s="72"/>
      <c r="T368" s="24"/>
    </row>
    <row r="369" spans="1:20" s="64" customFormat="1" ht="47.25" x14ac:dyDescent="0.25">
      <c r="A369" s="65"/>
      <c r="B369" s="65">
        <v>2017</v>
      </c>
      <c r="C369" s="65" t="s">
        <v>1246</v>
      </c>
      <c r="D369" s="66" t="s">
        <v>1247</v>
      </c>
      <c r="E369" s="66" t="s">
        <v>77</v>
      </c>
      <c r="F369" s="67" t="s">
        <v>1248</v>
      </c>
      <c r="G369" s="68" t="s">
        <v>60</v>
      </c>
      <c r="H369" s="66" t="s">
        <v>1248</v>
      </c>
      <c r="I369" s="68" t="s">
        <v>60</v>
      </c>
      <c r="J369" s="69">
        <v>58000</v>
      </c>
      <c r="K369" s="70">
        <v>42844</v>
      </c>
      <c r="L369" s="70">
        <v>43100</v>
      </c>
      <c r="M369" s="71"/>
      <c r="N369" s="71"/>
      <c r="O369" s="69"/>
      <c r="P369" s="69"/>
      <c r="Q369" s="69">
        <v>34363.628850000001</v>
      </c>
      <c r="R369" s="69">
        <f t="shared" si="6"/>
        <v>34363.628850000001</v>
      </c>
      <c r="S369" s="72"/>
      <c r="T369" s="24"/>
    </row>
    <row r="370" spans="1:20" s="64" customFormat="1" ht="47.25" x14ac:dyDescent="0.25">
      <c r="A370" s="65"/>
      <c r="B370" s="65">
        <v>2017</v>
      </c>
      <c r="C370" s="65" t="s">
        <v>1249</v>
      </c>
      <c r="D370" s="66" t="s">
        <v>1250</v>
      </c>
      <c r="E370" s="66" t="s">
        <v>77</v>
      </c>
      <c r="F370" s="67" t="s">
        <v>1251</v>
      </c>
      <c r="G370" s="68" t="s">
        <v>1252</v>
      </c>
      <c r="H370" s="66" t="s">
        <v>1253</v>
      </c>
      <c r="I370" s="68" t="s">
        <v>389</v>
      </c>
      <c r="J370" s="69">
        <v>31000</v>
      </c>
      <c r="K370" s="70">
        <v>42844</v>
      </c>
      <c r="L370" s="70">
        <v>43100</v>
      </c>
      <c r="M370" s="71"/>
      <c r="N370" s="71"/>
      <c r="O370" s="69"/>
      <c r="P370" s="69"/>
      <c r="Q370" s="69">
        <v>23083.220300000001</v>
      </c>
      <c r="R370" s="69">
        <f t="shared" si="6"/>
        <v>23083.220300000001</v>
      </c>
      <c r="S370" s="72"/>
      <c r="T370" s="24"/>
    </row>
    <row r="371" spans="1:20" s="64" customFormat="1" ht="47.25" x14ac:dyDescent="0.25">
      <c r="A371" s="65"/>
      <c r="B371" s="65">
        <v>2017</v>
      </c>
      <c r="C371" s="65">
        <v>7052077609</v>
      </c>
      <c r="D371" s="66" t="s">
        <v>1254</v>
      </c>
      <c r="E371" s="66" t="s">
        <v>77</v>
      </c>
      <c r="F371" s="67" t="s">
        <v>1248</v>
      </c>
      <c r="G371" s="68" t="s">
        <v>60</v>
      </c>
      <c r="H371" s="66" t="s">
        <v>1248</v>
      </c>
      <c r="I371" s="68" t="s">
        <v>60</v>
      </c>
      <c r="J371" s="69">
        <v>31075</v>
      </c>
      <c r="K371" s="70">
        <v>42844</v>
      </c>
      <c r="L371" s="70">
        <v>43100</v>
      </c>
      <c r="M371" s="71"/>
      <c r="N371" s="71"/>
      <c r="O371" s="69"/>
      <c r="P371" s="69"/>
      <c r="Q371" s="69">
        <v>16598.656749999998</v>
      </c>
      <c r="R371" s="69">
        <f t="shared" si="6"/>
        <v>16598.656749999998</v>
      </c>
      <c r="S371" s="72"/>
      <c r="T371" s="24"/>
    </row>
    <row r="372" spans="1:20" s="64" customFormat="1" ht="31.5" x14ac:dyDescent="0.25">
      <c r="A372" s="65"/>
      <c r="B372" s="65">
        <v>2017</v>
      </c>
      <c r="C372" s="65" t="s">
        <v>1255</v>
      </c>
      <c r="D372" s="66" t="s">
        <v>1256</v>
      </c>
      <c r="E372" s="66" t="s">
        <v>55</v>
      </c>
      <c r="F372" s="67" t="s">
        <v>56</v>
      </c>
      <c r="G372" s="68" t="s">
        <v>57</v>
      </c>
      <c r="H372" s="66" t="s">
        <v>56</v>
      </c>
      <c r="I372" s="68" t="s">
        <v>57</v>
      </c>
      <c r="J372" s="69">
        <v>70000</v>
      </c>
      <c r="K372" s="70">
        <v>42845</v>
      </c>
      <c r="L372" s="70">
        <v>43198</v>
      </c>
      <c r="M372" s="71"/>
      <c r="N372" s="71"/>
      <c r="O372" s="69"/>
      <c r="P372" s="69"/>
      <c r="Q372" s="69">
        <v>18394.835650000001</v>
      </c>
      <c r="R372" s="69">
        <f t="shared" si="6"/>
        <v>18394.835650000001</v>
      </c>
      <c r="S372" s="72"/>
      <c r="T372" s="24"/>
    </row>
    <row r="373" spans="1:20" s="64" customFormat="1" ht="31.5" x14ac:dyDescent="0.25">
      <c r="A373" s="65"/>
      <c r="B373" s="65">
        <v>2017</v>
      </c>
      <c r="C373" s="65" t="s">
        <v>1257</v>
      </c>
      <c r="D373" s="66" t="s">
        <v>953</v>
      </c>
      <c r="E373" s="66" t="s">
        <v>58</v>
      </c>
      <c r="F373" s="67" t="s">
        <v>1258</v>
      </c>
      <c r="G373" s="68" t="s">
        <v>1259</v>
      </c>
      <c r="H373" s="66" t="s">
        <v>1258</v>
      </c>
      <c r="I373" s="68" t="s">
        <v>1259</v>
      </c>
      <c r="J373" s="69">
        <v>2025</v>
      </c>
      <c r="K373" s="70">
        <v>42852</v>
      </c>
      <c r="L373" s="70">
        <v>43100</v>
      </c>
      <c r="M373" s="71"/>
      <c r="N373" s="71"/>
      <c r="O373" s="69"/>
      <c r="P373" s="69"/>
      <c r="Q373" s="69">
        <v>900</v>
      </c>
      <c r="R373" s="69">
        <f t="shared" si="6"/>
        <v>900</v>
      </c>
      <c r="S373" s="72"/>
      <c r="T373" s="24"/>
    </row>
    <row r="374" spans="1:20" s="64" customFormat="1" ht="31.5" x14ac:dyDescent="0.25">
      <c r="A374" s="65"/>
      <c r="B374" s="65">
        <v>2017</v>
      </c>
      <c r="C374" s="65" t="s">
        <v>1260</v>
      </c>
      <c r="D374" s="66" t="s">
        <v>1261</v>
      </c>
      <c r="E374" s="66" t="s">
        <v>58</v>
      </c>
      <c r="F374" s="67" t="s">
        <v>398</v>
      </c>
      <c r="G374" s="68" t="s">
        <v>399</v>
      </c>
      <c r="H374" s="66" t="s">
        <v>398</v>
      </c>
      <c r="I374" s="68" t="s">
        <v>399</v>
      </c>
      <c r="J374" s="69">
        <v>936.65</v>
      </c>
      <c r="K374" s="70">
        <v>42858</v>
      </c>
      <c r="L374" s="70">
        <v>43100</v>
      </c>
      <c r="M374" s="71"/>
      <c r="N374" s="71"/>
      <c r="O374" s="69"/>
      <c r="P374" s="69"/>
      <c r="Q374" s="69">
        <v>481.65</v>
      </c>
      <c r="R374" s="69">
        <f t="shared" si="6"/>
        <v>481.65</v>
      </c>
      <c r="S374" s="72"/>
      <c r="T374" s="24"/>
    </row>
    <row r="375" spans="1:20" s="64" customFormat="1" ht="31.5" x14ac:dyDescent="0.25">
      <c r="A375" s="65"/>
      <c r="B375" s="65">
        <v>2017</v>
      </c>
      <c r="C375" s="65" t="s">
        <v>1262</v>
      </c>
      <c r="D375" s="66" t="s">
        <v>1263</v>
      </c>
      <c r="E375" s="66" t="s">
        <v>58</v>
      </c>
      <c r="F375" s="67" t="s">
        <v>613</v>
      </c>
      <c r="G375" s="68" t="s">
        <v>614</v>
      </c>
      <c r="H375" s="66" t="s">
        <v>613</v>
      </c>
      <c r="I375" s="68" t="s">
        <v>614</v>
      </c>
      <c r="J375" s="69">
        <v>576</v>
      </c>
      <c r="K375" s="70">
        <v>42858</v>
      </c>
      <c r="L375" s="70">
        <v>43100</v>
      </c>
      <c r="M375" s="71"/>
      <c r="N375" s="71"/>
      <c r="O375" s="69"/>
      <c r="P375" s="69"/>
      <c r="Q375" s="69">
        <v>576</v>
      </c>
      <c r="R375" s="69">
        <f t="shared" si="6"/>
        <v>576</v>
      </c>
      <c r="S375" s="72"/>
      <c r="T375" s="24"/>
    </row>
    <row r="376" spans="1:20" s="64" customFormat="1" ht="31.5" x14ac:dyDescent="0.25">
      <c r="A376" s="65"/>
      <c r="B376" s="65">
        <v>2017</v>
      </c>
      <c r="C376" s="65" t="s">
        <v>1264</v>
      </c>
      <c r="D376" s="66" t="s">
        <v>1265</v>
      </c>
      <c r="E376" s="66" t="s">
        <v>58</v>
      </c>
      <c r="F376" s="67" t="s">
        <v>409</v>
      </c>
      <c r="G376" s="68" t="s">
        <v>410</v>
      </c>
      <c r="H376" s="66" t="s">
        <v>409</v>
      </c>
      <c r="I376" s="68" t="s">
        <v>410</v>
      </c>
      <c r="J376" s="69">
        <v>850</v>
      </c>
      <c r="K376" s="70">
        <v>42858</v>
      </c>
      <c r="L376" s="70">
        <v>43100</v>
      </c>
      <c r="M376" s="71"/>
      <c r="N376" s="71"/>
      <c r="O376" s="69"/>
      <c r="P376" s="69"/>
      <c r="Q376" s="69">
        <v>848</v>
      </c>
      <c r="R376" s="69">
        <f t="shared" si="6"/>
        <v>848</v>
      </c>
      <c r="S376" s="72"/>
      <c r="T376" s="24"/>
    </row>
    <row r="377" spans="1:20" s="64" customFormat="1" ht="31.5" x14ac:dyDescent="0.25">
      <c r="A377" s="65"/>
      <c r="B377" s="65">
        <v>2017</v>
      </c>
      <c r="C377" s="65" t="s">
        <v>1266</v>
      </c>
      <c r="D377" s="66" t="s">
        <v>1267</v>
      </c>
      <c r="E377" s="66" t="s">
        <v>58</v>
      </c>
      <c r="F377" s="67" t="s">
        <v>263</v>
      </c>
      <c r="G377" s="68" t="s">
        <v>264</v>
      </c>
      <c r="H377" s="66" t="s">
        <v>263</v>
      </c>
      <c r="I377" s="68" t="s">
        <v>264</v>
      </c>
      <c r="J377" s="69">
        <v>500</v>
      </c>
      <c r="K377" s="70">
        <v>42859</v>
      </c>
      <c r="L377" s="70">
        <v>43100</v>
      </c>
      <c r="M377" s="71"/>
      <c r="N377" s="71"/>
      <c r="O377" s="69"/>
      <c r="P377" s="69"/>
      <c r="Q377" s="69">
        <v>73.84</v>
      </c>
      <c r="R377" s="69">
        <f t="shared" si="6"/>
        <v>73.84</v>
      </c>
      <c r="S377" s="72"/>
      <c r="T377" s="24"/>
    </row>
    <row r="378" spans="1:20" s="64" customFormat="1" ht="31.5" x14ac:dyDescent="0.25">
      <c r="A378" s="65"/>
      <c r="B378" s="65">
        <v>2017</v>
      </c>
      <c r="C378" s="65" t="s">
        <v>1268</v>
      </c>
      <c r="D378" s="66" t="s">
        <v>1269</v>
      </c>
      <c r="E378" s="66" t="s">
        <v>58</v>
      </c>
      <c r="F378" s="67" t="s">
        <v>304</v>
      </c>
      <c r="G378" s="68" t="s">
        <v>305</v>
      </c>
      <c r="H378" s="66" t="s">
        <v>304</v>
      </c>
      <c r="I378" s="68" t="s">
        <v>305</v>
      </c>
      <c r="J378" s="69">
        <v>3580</v>
      </c>
      <c r="K378" s="70">
        <v>42859</v>
      </c>
      <c r="L378" s="70">
        <v>43100</v>
      </c>
      <c r="M378" s="71"/>
      <c r="N378" s="71"/>
      <c r="O378" s="69"/>
      <c r="P378" s="69"/>
      <c r="Q378" s="69">
        <v>1335</v>
      </c>
      <c r="R378" s="69">
        <f t="shared" si="6"/>
        <v>1335</v>
      </c>
      <c r="S378" s="72"/>
      <c r="T378" s="24"/>
    </row>
    <row r="379" spans="1:20" s="64" customFormat="1" ht="31.5" x14ac:dyDescent="0.25">
      <c r="A379" s="65"/>
      <c r="B379" s="65">
        <v>2017</v>
      </c>
      <c r="C379" s="65" t="s">
        <v>1270</v>
      </c>
      <c r="D379" s="66" t="s">
        <v>1271</v>
      </c>
      <c r="E379" s="66" t="s">
        <v>58</v>
      </c>
      <c r="F379" s="67" t="s">
        <v>135</v>
      </c>
      <c r="G379" s="68" t="s">
        <v>136</v>
      </c>
      <c r="H379" s="66" t="s">
        <v>135</v>
      </c>
      <c r="I379" s="68" t="s">
        <v>136</v>
      </c>
      <c r="J379" s="69">
        <v>750</v>
      </c>
      <c r="K379" s="70">
        <v>42859</v>
      </c>
      <c r="L379" s="70">
        <v>43100</v>
      </c>
      <c r="M379" s="71"/>
      <c r="N379" s="71"/>
      <c r="O379" s="69"/>
      <c r="P379" s="69"/>
      <c r="Q379" s="69">
        <v>750</v>
      </c>
      <c r="R379" s="69">
        <f t="shared" si="6"/>
        <v>750</v>
      </c>
      <c r="S379" s="72"/>
      <c r="T379" s="24"/>
    </row>
    <row r="380" spans="1:20" s="64" customFormat="1" ht="31.5" x14ac:dyDescent="0.25">
      <c r="A380" s="65"/>
      <c r="B380" s="65">
        <v>2017</v>
      </c>
      <c r="C380" s="65" t="s">
        <v>1272</v>
      </c>
      <c r="D380" s="66" t="s">
        <v>1273</v>
      </c>
      <c r="E380" s="66" t="s">
        <v>58</v>
      </c>
      <c r="F380" s="67" t="s">
        <v>131</v>
      </c>
      <c r="G380" s="68" t="s">
        <v>132</v>
      </c>
      <c r="H380" s="66" t="s">
        <v>131</v>
      </c>
      <c r="I380" s="68" t="s">
        <v>132</v>
      </c>
      <c r="J380" s="69">
        <v>459.02</v>
      </c>
      <c r="K380" s="70">
        <v>42859</v>
      </c>
      <c r="L380" s="70">
        <v>43100</v>
      </c>
      <c r="M380" s="71"/>
      <c r="N380" s="71"/>
      <c r="O380" s="69"/>
      <c r="P380" s="69"/>
      <c r="Q380" s="69">
        <v>459.02</v>
      </c>
      <c r="R380" s="69">
        <f t="shared" si="6"/>
        <v>459.02</v>
      </c>
      <c r="S380" s="72"/>
      <c r="T380" s="24"/>
    </row>
    <row r="381" spans="1:20" s="64" customFormat="1" ht="31.5" x14ac:dyDescent="0.25">
      <c r="A381" s="65"/>
      <c r="B381" s="65">
        <v>2017</v>
      </c>
      <c r="C381" s="65" t="s">
        <v>1274</v>
      </c>
      <c r="D381" s="66" t="s">
        <v>1275</v>
      </c>
      <c r="E381" s="66" t="s">
        <v>58</v>
      </c>
      <c r="F381" s="67" t="s">
        <v>158</v>
      </c>
      <c r="G381" s="68" t="s">
        <v>159</v>
      </c>
      <c r="H381" s="66" t="s">
        <v>158</v>
      </c>
      <c r="I381" s="68" t="s">
        <v>159</v>
      </c>
      <c r="J381" s="69">
        <v>120</v>
      </c>
      <c r="K381" s="70">
        <v>42859</v>
      </c>
      <c r="L381" s="70">
        <v>43100</v>
      </c>
      <c r="M381" s="71"/>
      <c r="N381" s="71"/>
      <c r="O381" s="69"/>
      <c r="P381" s="69"/>
      <c r="Q381" s="69">
        <v>120</v>
      </c>
      <c r="R381" s="69">
        <f t="shared" si="6"/>
        <v>120</v>
      </c>
      <c r="S381" s="72"/>
      <c r="T381" s="24"/>
    </row>
    <row r="382" spans="1:20" s="64" customFormat="1" ht="31.5" x14ac:dyDescent="0.25">
      <c r="A382" s="65"/>
      <c r="B382" s="65">
        <v>2017</v>
      </c>
      <c r="C382" s="65" t="s">
        <v>1276</v>
      </c>
      <c r="D382" s="66" t="s">
        <v>1277</v>
      </c>
      <c r="E382" s="66" t="s">
        <v>58</v>
      </c>
      <c r="F382" s="67" t="s">
        <v>1278</v>
      </c>
      <c r="G382" s="68" t="s">
        <v>1279</v>
      </c>
      <c r="H382" s="66" t="s">
        <v>1278</v>
      </c>
      <c r="I382" s="68" t="s">
        <v>1279</v>
      </c>
      <c r="J382" s="69">
        <v>19800</v>
      </c>
      <c r="K382" s="70">
        <v>42767</v>
      </c>
      <c r="L382" s="70">
        <v>43131</v>
      </c>
      <c r="M382" s="71"/>
      <c r="N382" s="71"/>
      <c r="O382" s="69"/>
      <c r="P382" s="69"/>
      <c r="Q382" s="69">
        <v>0</v>
      </c>
      <c r="R382" s="69">
        <f t="shared" si="6"/>
        <v>0</v>
      </c>
      <c r="S382" s="72"/>
      <c r="T382" s="24"/>
    </row>
    <row r="383" spans="1:20" s="64" customFormat="1" ht="31.5" x14ac:dyDescent="0.25">
      <c r="A383" s="65"/>
      <c r="B383" s="65">
        <v>2017</v>
      </c>
      <c r="C383" s="65" t="s">
        <v>1280</v>
      </c>
      <c r="D383" s="66" t="s">
        <v>1281</v>
      </c>
      <c r="E383" s="66" t="s">
        <v>58</v>
      </c>
      <c r="F383" s="67" t="s">
        <v>369</v>
      </c>
      <c r="G383" s="68" t="s">
        <v>17</v>
      </c>
      <c r="H383" s="66" t="s">
        <v>369</v>
      </c>
      <c r="I383" s="68" t="s">
        <v>17</v>
      </c>
      <c r="J383" s="69">
        <v>11440</v>
      </c>
      <c r="K383" s="70">
        <v>42860</v>
      </c>
      <c r="L383" s="70">
        <v>43465</v>
      </c>
      <c r="M383" s="71"/>
      <c r="N383" s="71"/>
      <c r="O383" s="69"/>
      <c r="P383" s="69"/>
      <c r="Q383" s="69">
        <v>4576</v>
      </c>
      <c r="R383" s="69">
        <f t="shared" si="6"/>
        <v>4576</v>
      </c>
      <c r="S383" s="72"/>
      <c r="T383" s="24"/>
    </row>
    <row r="384" spans="1:20" s="64" customFormat="1" ht="31.5" x14ac:dyDescent="0.25">
      <c r="A384" s="65"/>
      <c r="B384" s="65">
        <v>2017</v>
      </c>
      <c r="C384" s="65" t="s">
        <v>1282</v>
      </c>
      <c r="D384" s="66" t="s">
        <v>1283</v>
      </c>
      <c r="E384" s="66" t="s">
        <v>58</v>
      </c>
      <c r="F384" s="67" t="s">
        <v>1284</v>
      </c>
      <c r="G384" s="68" t="s">
        <v>1285</v>
      </c>
      <c r="H384" s="66" t="s">
        <v>1284</v>
      </c>
      <c r="I384" s="68" t="s">
        <v>1285</v>
      </c>
      <c r="J384" s="69">
        <v>804</v>
      </c>
      <c r="K384" s="70">
        <v>42862</v>
      </c>
      <c r="L384" s="70">
        <v>43100</v>
      </c>
      <c r="M384" s="71"/>
      <c r="N384" s="71"/>
      <c r="O384" s="69"/>
      <c r="P384" s="69"/>
      <c r="Q384" s="69">
        <v>804</v>
      </c>
      <c r="R384" s="69">
        <f t="shared" si="6"/>
        <v>804</v>
      </c>
      <c r="S384" s="72"/>
      <c r="T384" s="24"/>
    </row>
    <row r="385" spans="1:20" s="64" customFormat="1" ht="31.5" x14ac:dyDescent="0.25">
      <c r="A385" s="65"/>
      <c r="B385" s="65">
        <v>2017</v>
      </c>
      <c r="C385" s="65" t="s">
        <v>1286</v>
      </c>
      <c r="D385" s="66" t="s">
        <v>1287</v>
      </c>
      <c r="E385" s="66" t="s">
        <v>58</v>
      </c>
      <c r="F385" s="67" t="s">
        <v>849</v>
      </c>
      <c r="G385" s="68" t="s">
        <v>850</v>
      </c>
      <c r="H385" s="66" t="s">
        <v>849</v>
      </c>
      <c r="I385" s="68" t="s">
        <v>850</v>
      </c>
      <c r="J385" s="69">
        <v>421.5</v>
      </c>
      <c r="K385" s="70">
        <v>42862</v>
      </c>
      <c r="L385" s="70">
        <v>43100</v>
      </c>
      <c r="M385" s="71"/>
      <c r="N385" s="71"/>
      <c r="O385" s="69"/>
      <c r="P385" s="69"/>
      <c r="Q385" s="69">
        <v>421.5</v>
      </c>
      <c r="R385" s="69">
        <f t="shared" si="6"/>
        <v>421.5</v>
      </c>
      <c r="S385" s="72"/>
      <c r="T385" s="24"/>
    </row>
    <row r="386" spans="1:20" s="64" customFormat="1" ht="31.5" x14ac:dyDescent="0.25">
      <c r="A386" s="65"/>
      <c r="B386" s="65">
        <v>2017</v>
      </c>
      <c r="C386" s="65" t="s">
        <v>1288</v>
      </c>
      <c r="D386" s="66" t="s">
        <v>1289</v>
      </c>
      <c r="E386" s="66" t="s">
        <v>58</v>
      </c>
      <c r="F386" s="67" t="s">
        <v>1037</v>
      </c>
      <c r="G386" s="68" t="s">
        <v>1038</v>
      </c>
      <c r="H386" s="66" t="s">
        <v>1037</v>
      </c>
      <c r="I386" s="68" t="s">
        <v>1038</v>
      </c>
      <c r="J386" s="69">
        <v>7402.25</v>
      </c>
      <c r="K386" s="70">
        <v>42862</v>
      </c>
      <c r="L386" s="70">
        <v>43100</v>
      </c>
      <c r="M386" s="71"/>
      <c r="N386" s="71"/>
      <c r="O386" s="69"/>
      <c r="P386" s="69"/>
      <c r="Q386" s="69">
        <v>4331.25</v>
      </c>
      <c r="R386" s="69">
        <f t="shared" si="6"/>
        <v>4331.25</v>
      </c>
      <c r="S386" s="72"/>
      <c r="T386" s="24"/>
    </row>
    <row r="387" spans="1:20" s="64" customFormat="1" ht="31.5" x14ac:dyDescent="0.25">
      <c r="A387" s="65"/>
      <c r="B387" s="65">
        <v>2017</v>
      </c>
      <c r="C387" s="65" t="s">
        <v>1290</v>
      </c>
      <c r="D387" s="66" t="s">
        <v>878</v>
      </c>
      <c r="E387" s="66" t="s">
        <v>58</v>
      </c>
      <c r="F387" s="67" t="s">
        <v>879</v>
      </c>
      <c r="G387" s="68" t="s">
        <v>880</v>
      </c>
      <c r="H387" s="66" t="s">
        <v>879</v>
      </c>
      <c r="I387" s="68" t="s">
        <v>880</v>
      </c>
      <c r="J387" s="69">
        <v>1512</v>
      </c>
      <c r="K387" s="70">
        <v>42862</v>
      </c>
      <c r="L387" s="70">
        <v>43100</v>
      </c>
      <c r="M387" s="71"/>
      <c r="N387" s="71"/>
      <c r="O387" s="69"/>
      <c r="P387" s="69"/>
      <c r="Q387" s="69">
        <v>1512</v>
      </c>
      <c r="R387" s="69">
        <f t="shared" si="6"/>
        <v>1512</v>
      </c>
      <c r="S387" s="72"/>
      <c r="T387" s="24"/>
    </row>
    <row r="388" spans="1:20" s="64" customFormat="1" ht="31.5" x14ac:dyDescent="0.25">
      <c r="A388" s="65"/>
      <c r="B388" s="65">
        <v>2017</v>
      </c>
      <c r="C388" s="65" t="s">
        <v>1291</v>
      </c>
      <c r="D388" s="66" t="s">
        <v>1292</v>
      </c>
      <c r="E388" s="66" t="s">
        <v>58</v>
      </c>
      <c r="F388" s="67" t="s">
        <v>604</v>
      </c>
      <c r="G388" s="68" t="s">
        <v>605</v>
      </c>
      <c r="H388" s="66" t="s">
        <v>604</v>
      </c>
      <c r="I388" s="68" t="s">
        <v>605</v>
      </c>
      <c r="J388" s="69">
        <v>690</v>
      </c>
      <c r="K388" s="70">
        <v>42862</v>
      </c>
      <c r="L388" s="70">
        <v>43100</v>
      </c>
      <c r="M388" s="71"/>
      <c r="N388" s="71"/>
      <c r="O388" s="69"/>
      <c r="P388" s="69"/>
      <c r="Q388" s="69">
        <v>687.5</v>
      </c>
      <c r="R388" s="69">
        <f t="shared" si="6"/>
        <v>687.5</v>
      </c>
      <c r="S388" s="72"/>
      <c r="T388" s="24"/>
    </row>
    <row r="389" spans="1:20" s="64" customFormat="1" ht="31.5" x14ac:dyDescent="0.25">
      <c r="A389" s="65"/>
      <c r="B389" s="65">
        <v>2017</v>
      </c>
      <c r="C389" s="65" t="s">
        <v>1293</v>
      </c>
      <c r="D389" s="66" t="s">
        <v>1294</v>
      </c>
      <c r="E389" s="66" t="s">
        <v>58</v>
      </c>
      <c r="F389" s="67" t="s">
        <v>1203</v>
      </c>
      <c r="G389" s="68" t="s">
        <v>353</v>
      </c>
      <c r="H389" s="66" t="s">
        <v>1203</v>
      </c>
      <c r="I389" s="68" t="s">
        <v>353</v>
      </c>
      <c r="J389" s="69">
        <v>8450</v>
      </c>
      <c r="K389" s="70">
        <v>42872</v>
      </c>
      <c r="L389" s="70">
        <v>43100</v>
      </c>
      <c r="M389" s="71"/>
      <c r="N389" s="71"/>
      <c r="O389" s="69"/>
      <c r="P389" s="69"/>
      <c r="Q389" s="69">
        <v>5039.0730000000003</v>
      </c>
      <c r="R389" s="69">
        <f t="shared" si="6"/>
        <v>5039.0730000000003</v>
      </c>
      <c r="S389" s="72"/>
      <c r="T389" s="24"/>
    </row>
    <row r="390" spans="1:20" s="64" customFormat="1" ht="31.5" x14ac:dyDescent="0.25">
      <c r="A390" s="65"/>
      <c r="B390" s="65">
        <v>2017</v>
      </c>
      <c r="C390" s="65" t="s">
        <v>1295</v>
      </c>
      <c r="D390" s="66" t="s">
        <v>1296</v>
      </c>
      <c r="E390" s="66" t="s">
        <v>58</v>
      </c>
      <c r="F390" s="67" t="s">
        <v>124</v>
      </c>
      <c r="G390" s="68" t="s">
        <v>125</v>
      </c>
      <c r="H390" s="66" t="s">
        <v>124</v>
      </c>
      <c r="I390" s="68" t="s">
        <v>125</v>
      </c>
      <c r="J390" s="69">
        <v>1635</v>
      </c>
      <c r="K390" s="70">
        <v>42874</v>
      </c>
      <c r="L390" s="70">
        <v>43100</v>
      </c>
      <c r="M390" s="71"/>
      <c r="N390" s="71"/>
      <c r="O390" s="69"/>
      <c r="P390" s="69"/>
      <c r="Q390" s="69">
        <v>1689.57465</v>
      </c>
      <c r="R390" s="69">
        <f t="shared" si="6"/>
        <v>1689.57465</v>
      </c>
      <c r="S390" s="72"/>
      <c r="T390" s="24"/>
    </row>
    <row r="391" spans="1:20" s="64" customFormat="1" ht="31.5" x14ac:dyDescent="0.25">
      <c r="A391" s="65"/>
      <c r="B391" s="65">
        <v>2017</v>
      </c>
      <c r="C391" s="65" t="s">
        <v>1297</v>
      </c>
      <c r="D391" s="66" t="s">
        <v>1298</v>
      </c>
      <c r="E391" s="66" t="s">
        <v>58</v>
      </c>
      <c r="F391" s="67" t="s">
        <v>258</v>
      </c>
      <c r="G391" s="68" t="s">
        <v>259</v>
      </c>
      <c r="H391" s="66" t="s">
        <v>258</v>
      </c>
      <c r="I391" s="68" t="s">
        <v>259</v>
      </c>
      <c r="J391" s="69">
        <v>1390</v>
      </c>
      <c r="K391" s="70">
        <v>42877</v>
      </c>
      <c r="L391" s="70">
        <v>43100</v>
      </c>
      <c r="M391" s="71"/>
      <c r="N391" s="71"/>
      <c r="O391" s="69"/>
      <c r="P391" s="69"/>
      <c r="Q391" s="69">
        <v>1248</v>
      </c>
      <c r="R391" s="69">
        <f t="shared" si="6"/>
        <v>1248</v>
      </c>
      <c r="S391" s="72"/>
      <c r="T391" s="24"/>
    </row>
    <row r="392" spans="1:20" s="64" customFormat="1" ht="31.5" x14ac:dyDescent="0.25">
      <c r="A392" s="65"/>
      <c r="B392" s="65">
        <v>2017</v>
      </c>
      <c r="C392" s="65" t="s">
        <v>1299</v>
      </c>
      <c r="D392" s="66" t="s">
        <v>1300</v>
      </c>
      <c r="E392" s="66" t="s">
        <v>58</v>
      </c>
      <c r="F392" s="67" t="s">
        <v>621</v>
      </c>
      <c r="G392" s="68" t="s">
        <v>620</v>
      </c>
      <c r="H392" s="66" t="s">
        <v>621</v>
      </c>
      <c r="I392" s="68" t="s">
        <v>620</v>
      </c>
      <c r="J392" s="69">
        <v>103</v>
      </c>
      <c r="K392" s="70">
        <v>42877</v>
      </c>
      <c r="L392" s="70">
        <v>43100</v>
      </c>
      <c r="M392" s="71"/>
      <c r="N392" s="71"/>
      <c r="O392" s="69"/>
      <c r="P392" s="69"/>
      <c r="Q392" s="69">
        <v>103</v>
      </c>
      <c r="R392" s="69">
        <f t="shared" ref="R392:R455" si="7">+P392+Q392</f>
        <v>103</v>
      </c>
      <c r="S392" s="72"/>
      <c r="T392" s="24"/>
    </row>
    <row r="393" spans="1:20" s="64" customFormat="1" ht="31.5" x14ac:dyDescent="0.25">
      <c r="A393" s="65"/>
      <c r="B393" s="65">
        <v>2017</v>
      </c>
      <c r="C393" s="65" t="s">
        <v>1301</v>
      </c>
      <c r="D393" s="66" t="s">
        <v>1302</v>
      </c>
      <c r="E393" s="66" t="s">
        <v>58</v>
      </c>
      <c r="F393" s="67" t="s">
        <v>253</v>
      </c>
      <c r="G393" s="68" t="s">
        <v>252</v>
      </c>
      <c r="H393" s="66" t="s">
        <v>253</v>
      </c>
      <c r="I393" s="68" t="s">
        <v>252</v>
      </c>
      <c r="J393" s="69">
        <v>800</v>
      </c>
      <c r="K393" s="70">
        <v>42877</v>
      </c>
      <c r="L393" s="70">
        <v>43100</v>
      </c>
      <c r="M393" s="71"/>
      <c r="N393" s="71"/>
      <c r="O393" s="69"/>
      <c r="P393" s="69"/>
      <c r="Q393" s="69">
        <v>800</v>
      </c>
      <c r="R393" s="69">
        <f t="shared" si="7"/>
        <v>800</v>
      </c>
      <c r="S393" s="72"/>
      <c r="T393" s="24"/>
    </row>
    <row r="394" spans="1:20" s="64" customFormat="1" ht="47.25" x14ac:dyDescent="0.25">
      <c r="A394" s="65"/>
      <c r="B394" s="65">
        <v>2017</v>
      </c>
      <c r="C394" s="65" t="s">
        <v>1303</v>
      </c>
      <c r="D394" s="66" t="s">
        <v>1304</v>
      </c>
      <c r="E394" s="66" t="s">
        <v>58</v>
      </c>
      <c r="F394" s="67" t="s">
        <v>333</v>
      </c>
      <c r="G394" s="68" t="s">
        <v>332</v>
      </c>
      <c r="H394" s="66" t="s">
        <v>333</v>
      </c>
      <c r="I394" s="68" t="s">
        <v>332</v>
      </c>
      <c r="J394" s="69">
        <v>6000</v>
      </c>
      <c r="K394" s="70">
        <v>42877</v>
      </c>
      <c r="L394" s="70">
        <v>43100</v>
      </c>
      <c r="M394" s="71"/>
      <c r="N394" s="71"/>
      <c r="O394" s="69"/>
      <c r="P394" s="69"/>
      <c r="Q394" s="69">
        <v>4694</v>
      </c>
      <c r="R394" s="69">
        <f t="shared" si="7"/>
        <v>4694</v>
      </c>
      <c r="S394" s="72"/>
      <c r="T394" s="24"/>
    </row>
    <row r="395" spans="1:20" s="64" customFormat="1" ht="31.5" x14ac:dyDescent="0.25">
      <c r="A395" s="65"/>
      <c r="B395" s="65">
        <v>2017</v>
      </c>
      <c r="C395" s="65" t="s">
        <v>1305</v>
      </c>
      <c r="D395" s="66" t="s">
        <v>1306</v>
      </c>
      <c r="E395" s="66" t="s">
        <v>58</v>
      </c>
      <c r="F395" s="67" t="s">
        <v>70</v>
      </c>
      <c r="G395" s="68" t="s">
        <v>71</v>
      </c>
      <c r="H395" s="66" t="s">
        <v>70</v>
      </c>
      <c r="I395" s="68" t="s">
        <v>71</v>
      </c>
      <c r="J395" s="69">
        <v>16842</v>
      </c>
      <c r="K395" s="70">
        <v>42877</v>
      </c>
      <c r="L395" s="70">
        <v>43100</v>
      </c>
      <c r="M395" s="71"/>
      <c r="N395" s="71"/>
      <c r="O395" s="69"/>
      <c r="P395" s="69"/>
      <c r="Q395" s="69">
        <v>15180.828600000001</v>
      </c>
      <c r="R395" s="69">
        <f t="shared" si="7"/>
        <v>15180.828600000001</v>
      </c>
      <c r="S395" s="72"/>
      <c r="T395" s="24"/>
    </row>
    <row r="396" spans="1:20" s="64" customFormat="1" ht="136.5" customHeight="1" x14ac:dyDescent="0.25">
      <c r="A396" s="65"/>
      <c r="B396" s="65">
        <v>2017</v>
      </c>
      <c r="C396" s="65">
        <v>7089734992</v>
      </c>
      <c r="D396" s="66" t="s">
        <v>1307</v>
      </c>
      <c r="E396" s="66">
        <v>0</v>
      </c>
      <c r="F396" s="67" t="s">
        <v>1308</v>
      </c>
      <c r="G396" s="68" t="s">
        <v>1309</v>
      </c>
      <c r="H396" s="66" t="s">
        <v>1310</v>
      </c>
      <c r="I396" s="68" t="s">
        <v>1310</v>
      </c>
      <c r="J396" s="69">
        <v>62785.14</v>
      </c>
      <c r="K396" s="70">
        <v>42879</v>
      </c>
      <c r="L396" s="70">
        <v>43100</v>
      </c>
      <c r="M396" s="71"/>
      <c r="N396" s="71"/>
      <c r="O396" s="69"/>
      <c r="P396" s="69"/>
      <c r="Q396" s="69">
        <v>62580.24</v>
      </c>
      <c r="R396" s="69">
        <f t="shared" si="7"/>
        <v>62580.24</v>
      </c>
      <c r="S396" s="72"/>
      <c r="T396" s="24"/>
    </row>
    <row r="397" spans="1:20" s="64" customFormat="1" ht="47.25" x14ac:dyDescent="0.25">
      <c r="A397" s="65"/>
      <c r="B397" s="65">
        <v>2017</v>
      </c>
      <c r="C397" s="65" t="s">
        <v>1311</v>
      </c>
      <c r="D397" s="66" t="s">
        <v>1066</v>
      </c>
      <c r="E397" s="66" t="s">
        <v>77</v>
      </c>
      <c r="F397" s="67" t="s">
        <v>1312</v>
      </c>
      <c r="G397" s="68" t="s">
        <v>1313</v>
      </c>
      <c r="H397" s="66" t="s">
        <v>1074</v>
      </c>
      <c r="I397" s="68" t="s">
        <v>1075</v>
      </c>
      <c r="J397" s="69">
        <v>236950</v>
      </c>
      <c r="K397" s="70">
        <v>42885</v>
      </c>
      <c r="L397" s="70">
        <v>43100</v>
      </c>
      <c r="M397" s="71"/>
      <c r="N397" s="71"/>
      <c r="O397" s="69"/>
      <c r="P397" s="69"/>
      <c r="Q397" s="69">
        <v>23695</v>
      </c>
      <c r="R397" s="69">
        <f t="shared" si="7"/>
        <v>23695</v>
      </c>
      <c r="S397" s="72"/>
      <c r="T397" s="24"/>
    </row>
    <row r="398" spans="1:20" s="64" customFormat="1" ht="31.5" x14ac:dyDescent="0.25">
      <c r="A398" s="65"/>
      <c r="B398" s="65">
        <v>2017</v>
      </c>
      <c r="C398" s="65" t="s">
        <v>1314</v>
      </c>
      <c r="D398" s="66" t="s">
        <v>1315</v>
      </c>
      <c r="E398" s="66" t="s">
        <v>58</v>
      </c>
      <c r="F398" s="67" t="s">
        <v>145</v>
      </c>
      <c r="G398" s="68" t="s">
        <v>146</v>
      </c>
      <c r="H398" s="66" t="s">
        <v>145</v>
      </c>
      <c r="I398" s="68" t="s">
        <v>146</v>
      </c>
      <c r="J398" s="69">
        <v>544.75</v>
      </c>
      <c r="K398" s="70">
        <v>42886</v>
      </c>
      <c r="L398" s="70">
        <v>43100</v>
      </c>
      <c r="M398" s="71"/>
      <c r="N398" s="71"/>
      <c r="O398" s="69"/>
      <c r="P398" s="69"/>
      <c r="Q398" s="69">
        <v>152.66305</v>
      </c>
      <c r="R398" s="69">
        <f t="shared" si="7"/>
        <v>152.66305</v>
      </c>
      <c r="S398" s="72"/>
      <c r="T398" s="24"/>
    </row>
    <row r="399" spans="1:20" s="64" customFormat="1" ht="31.5" x14ac:dyDescent="0.25">
      <c r="A399" s="65"/>
      <c r="B399" s="65">
        <v>2017</v>
      </c>
      <c r="C399" s="65" t="s">
        <v>1316</v>
      </c>
      <c r="D399" s="66" t="s">
        <v>1317</v>
      </c>
      <c r="E399" s="66" t="s">
        <v>58</v>
      </c>
      <c r="F399" s="67" t="s">
        <v>1318</v>
      </c>
      <c r="G399" s="68" t="s">
        <v>1319</v>
      </c>
      <c r="H399" s="66" t="s">
        <v>1318</v>
      </c>
      <c r="I399" s="68" t="s">
        <v>1319</v>
      </c>
      <c r="J399" s="69">
        <v>4602</v>
      </c>
      <c r="K399" s="70">
        <v>42886</v>
      </c>
      <c r="L399" s="70">
        <v>43100</v>
      </c>
      <c r="M399" s="71"/>
      <c r="N399" s="71"/>
      <c r="O399" s="69"/>
      <c r="P399" s="69"/>
      <c r="Q399" s="69">
        <v>2619.36</v>
      </c>
      <c r="R399" s="69">
        <f t="shared" si="7"/>
        <v>2619.36</v>
      </c>
      <c r="S399" s="72"/>
      <c r="T399" s="24"/>
    </row>
    <row r="400" spans="1:20" s="64" customFormat="1" ht="31.5" x14ac:dyDescent="0.25">
      <c r="A400" s="65"/>
      <c r="B400" s="65">
        <v>2017</v>
      </c>
      <c r="C400" s="65" t="s">
        <v>1320</v>
      </c>
      <c r="D400" s="66" t="s">
        <v>1321</v>
      </c>
      <c r="E400" s="66" t="s">
        <v>58</v>
      </c>
      <c r="F400" s="67" t="s">
        <v>1322</v>
      </c>
      <c r="G400" s="68" t="s">
        <v>1323</v>
      </c>
      <c r="H400" s="66" t="s">
        <v>1322</v>
      </c>
      <c r="I400" s="68" t="s">
        <v>1323</v>
      </c>
      <c r="J400" s="69">
        <v>6000</v>
      </c>
      <c r="K400" s="70">
        <v>42887</v>
      </c>
      <c r="L400" s="70">
        <v>42978</v>
      </c>
      <c r="M400" s="71"/>
      <c r="N400" s="71"/>
      <c r="O400" s="69"/>
      <c r="P400" s="69"/>
      <c r="Q400" s="69">
        <v>4308.4000000000005</v>
      </c>
      <c r="R400" s="69">
        <f t="shared" si="7"/>
        <v>4308.4000000000005</v>
      </c>
      <c r="S400" s="72"/>
      <c r="T400" s="24"/>
    </row>
    <row r="401" spans="1:21" s="64" customFormat="1" ht="31.5" x14ac:dyDescent="0.25">
      <c r="A401" s="65"/>
      <c r="B401" s="65">
        <v>2017</v>
      </c>
      <c r="C401" s="65" t="s">
        <v>1324</v>
      </c>
      <c r="D401" s="66" t="s">
        <v>1325</v>
      </c>
      <c r="E401" s="66" t="s">
        <v>58</v>
      </c>
      <c r="F401" s="67" t="s">
        <v>363</v>
      </c>
      <c r="G401" s="68" t="s">
        <v>364</v>
      </c>
      <c r="H401" s="66" t="s">
        <v>363</v>
      </c>
      <c r="I401" s="68" t="s">
        <v>364</v>
      </c>
      <c r="J401" s="69">
        <v>200</v>
      </c>
      <c r="K401" s="70">
        <v>42887</v>
      </c>
      <c r="L401" s="70">
        <v>43100</v>
      </c>
      <c r="M401" s="71"/>
      <c r="N401" s="71"/>
      <c r="O401" s="69"/>
      <c r="P401" s="69"/>
      <c r="Q401" s="69">
        <v>0</v>
      </c>
      <c r="R401" s="69">
        <f t="shared" si="7"/>
        <v>0</v>
      </c>
      <c r="S401" s="72"/>
      <c r="T401" s="24"/>
    </row>
    <row r="402" spans="1:21" s="64" customFormat="1" ht="31.5" x14ac:dyDescent="0.25">
      <c r="A402" s="65"/>
      <c r="B402" s="65">
        <v>2017</v>
      </c>
      <c r="C402" s="65" t="s">
        <v>1326</v>
      </c>
      <c r="D402" s="66" t="s">
        <v>962</v>
      </c>
      <c r="E402" s="66" t="s">
        <v>58</v>
      </c>
      <c r="F402" s="67" t="s">
        <v>1327</v>
      </c>
      <c r="G402" s="68" t="s">
        <v>705</v>
      </c>
      <c r="H402" s="66" t="s">
        <v>1327</v>
      </c>
      <c r="I402" s="68" t="s">
        <v>705</v>
      </c>
      <c r="J402" s="69">
        <v>716.14</v>
      </c>
      <c r="K402" s="70">
        <v>42892</v>
      </c>
      <c r="L402" s="70">
        <v>43100</v>
      </c>
      <c r="M402" s="71"/>
      <c r="N402" s="71"/>
      <c r="O402" s="69"/>
      <c r="P402" s="69"/>
      <c r="Q402" s="69">
        <v>716.14</v>
      </c>
      <c r="R402" s="69">
        <f t="shared" si="7"/>
        <v>716.14</v>
      </c>
      <c r="S402" s="72"/>
      <c r="T402" s="24"/>
    </row>
    <row r="403" spans="1:21" s="64" customFormat="1" ht="31.5" x14ac:dyDescent="0.25">
      <c r="A403" s="65"/>
      <c r="B403" s="65">
        <v>2017</v>
      </c>
      <c r="C403" s="65" t="s">
        <v>1328</v>
      </c>
      <c r="D403" s="66" t="s">
        <v>1329</v>
      </c>
      <c r="E403" s="66" t="s">
        <v>58</v>
      </c>
      <c r="F403" s="67" t="s">
        <v>169</v>
      </c>
      <c r="G403" s="68" t="s">
        <v>170</v>
      </c>
      <c r="H403" s="66" t="s">
        <v>169</v>
      </c>
      <c r="I403" s="68" t="s">
        <v>170</v>
      </c>
      <c r="J403" s="69">
        <v>420</v>
      </c>
      <c r="K403" s="70">
        <v>42902</v>
      </c>
      <c r="L403" s="70">
        <v>43100</v>
      </c>
      <c r="M403" s="71"/>
      <c r="N403" s="71"/>
      <c r="O403" s="69"/>
      <c r="P403" s="69"/>
      <c r="Q403" s="69">
        <v>420</v>
      </c>
      <c r="R403" s="69">
        <f t="shared" si="7"/>
        <v>420</v>
      </c>
      <c r="S403" s="72"/>
      <c r="T403" s="24"/>
    </row>
    <row r="404" spans="1:21" s="64" customFormat="1" ht="31.5" x14ac:dyDescent="0.25">
      <c r="A404" s="65"/>
      <c r="B404" s="65">
        <v>2017</v>
      </c>
      <c r="C404" s="65" t="s">
        <v>1330</v>
      </c>
      <c r="D404" s="66" t="s">
        <v>1331</v>
      </c>
      <c r="E404" s="66" t="s">
        <v>58</v>
      </c>
      <c r="F404" s="67" t="s">
        <v>59</v>
      </c>
      <c r="G404" s="68" t="s">
        <v>60</v>
      </c>
      <c r="H404" s="66" t="s">
        <v>59</v>
      </c>
      <c r="I404" s="68" t="s">
        <v>60</v>
      </c>
      <c r="J404" s="69">
        <v>9420</v>
      </c>
      <c r="K404" s="70">
        <v>42905</v>
      </c>
      <c r="L404" s="70">
        <v>42947</v>
      </c>
      <c r="M404" s="71"/>
      <c r="N404" s="71"/>
      <c r="O404" s="69"/>
      <c r="P404" s="69"/>
      <c r="Q404" s="69">
        <v>9476.0400000000009</v>
      </c>
      <c r="R404" s="69">
        <f t="shared" si="7"/>
        <v>9476.0400000000009</v>
      </c>
      <c r="S404" s="72"/>
      <c r="T404" s="24"/>
    </row>
    <row r="405" spans="1:21" s="64" customFormat="1" ht="63" x14ac:dyDescent="0.25">
      <c r="A405" s="65"/>
      <c r="B405" s="65">
        <v>2017</v>
      </c>
      <c r="C405" s="65">
        <v>7124004214</v>
      </c>
      <c r="D405" s="66" t="s">
        <v>1332</v>
      </c>
      <c r="E405" s="66" t="s">
        <v>178</v>
      </c>
      <c r="F405" s="67" t="s">
        <v>1333</v>
      </c>
      <c r="G405" s="68" t="s">
        <v>1334</v>
      </c>
      <c r="H405" s="66" t="s">
        <v>1335</v>
      </c>
      <c r="I405" s="68" t="s">
        <v>182</v>
      </c>
      <c r="J405" s="69">
        <v>125000</v>
      </c>
      <c r="K405" s="70">
        <v>42914</v>
      </c>
      <c r="L405" s="70">
        <v>43465</v>
      </c>
      <c r="M405" s="71"/>
      <c r="N405" s="71"/>
      <c r="O405" s="69"/>
      <c r="P405" s="69"/>
      <c r="Q405" s="69">
        <v>8150.5300000000007</v>
      </c>
      <c r="R405" s="69">
        <f t="shared" si="7"/>
        <v>8150.5300000000007</v>
      </c>
      <c r="S405" s="72"/>
      <c r="T405" s="24"/>
    </row>
    <row r="406" spans="1:21" s="64" customFormat="1" ht="63" x14ac:dyDescent="0.25">
      <c r="A406" s="65"/>
      <c r="B406" s="65">
        <v>2017</v>
      </c>
      <c r="C406" s="65" t="s">
        <v>1336</v>
      </c>
      <c r="D406" s="66" t="s">
        <v>1337</v>
      </c>
      <c r="E406" s="66" t="s">
        <v>178</v>
      </c>
      <c r="F406" s="67" t="s">
        <v>1333</v>
      </c>
      <c r="G406" s="68" t="s">
        <v>1334</v>
      </c>
      <c r="H406" s="66" t="s">
        <v>1338</v>
      </c>
      <c r="I406" s="68" t="s">
        <v>186</v>
      </c>
      <c r="J406" s="69">
        <v>210000</v>
      </c>
      <c r="K406" s="70">
        <v>42914</v>
      </c>
      <c r="L406" s="70">
        <v>43465</v>
      </c>
      <c r="M406" s="71"/>
      <c r="N406" s="71"/>
      <c r="O406" s="69"/>
      <c r="P406" s="69"/>
      <c r="Q406" s="69">
        <v>4620.703199999999</v>
      </c>
      <c r="R406" s="69">
        <f t="shared" si="7"/>
        <v>4620.703199999999</v>
      </c>
      <c r="S406" s="72"/>
      <c r="T406" s="24"/>
    </row>
    <row r="407" spans="1:21" s="64" customFormat="1" ht="63" x14ac:dyDescent="0.25">
      <c r="A407" s="65"/>
      <c r="B407" s="65">
        <v>2017</v>
      </c>
      <c r="C407" s="65" t="s">
        <v>1339</v>
      </c>
      <c r="D407" s="66" t="s">
        <v>1332</v>
      </c>
      <c r="E407" s="66" t="s">
        <v>178</v>
      </c>
      <c r="F407" s="67" t="s">
        <v>1333</v>
      </c>
      <c r="G407" s="68" t="s">
        <v>1334</v>
      </c>
      <c r="H407" s="66" t="s">
        <v>1340</v>
      </c>
      <c r="I407" s="68" t="s">
        <v>190</v>
      </c>
      <c r="J407" s="69">
        <v>510000</v>
      </c>
      <c r="K407" s="70">
        <v>42914</v>
      </c>
      <c r="L407" s="70">
        <v>43465</v>
      </c>
      <c r="M407" s="71"/>
      <c r="N407" s="71"/>
      <c r="O407" s="69"/>
      <c r="P407" s="69"/>
      <c r="Q407" s="69">
        <v>61782.655649999986</v>
      </c>
      <c r="R407" s="69">
        <f t="shared" si="7"/>
        <v>61782.655649999986</v>
      </c>
      <c r="S407" s="72"/>
      <c r="T407" s="24"/>
    </row>
    <row r="408" spans="1:21" s="64" customFormat="1" ht="63" x14ac:dyDescent="0.25">
      <c r="A408" s="65"/>
      <c r="B408" s="65">
        <v>2017</v>
      </c>
      <c r="C408" s="65">
        <v>7124043243</v>
      </c>
      <c r="D408" s="66" t="s">
        <v>1332</v>
      </c>
      <c r="E408" s="66" t="s">
        <v>178</v>
      </c>
      <c r="F408" s="67" t="s">
        <v>1333</v>
      </c>
      <c r="G408" s="68" t="s">
        <v>1334</v>
      </c>
      <c r="H408" s="66" t="s">
        <v>1335</v>
      </c>
      <c r="I408" s="68" t="s">
        <v>182</v>
      </c>
      <c r="J408" s="69">
        <v>70000</v>
      </c>
      <c r="K408" s="70">
        <v>42914</v>
      </c>
      <c r="L408" s="70">
        <v>43465</v>
      </c>
      <c r="M408" s="71"/>
      <c r="N408" s="71"/>
      <c r="O408" s="69"/>
      <c r="P408" s="69"/>
      <c r="Q408" s="69">
        <v>6074.2634499999995</v>
      </c>
      <c r="R408" s="69">
        <f t="shared" si="7"/>
        <v>6074.2634499999995</v>
      </c>
      <c r="S408" s="72"/>
      <c r="T408" s="24"/>
    </row>
    <row r="409" spans="1:21" s="64" customFormat="1" ht="63" x14ac:dyDescent="0.25">
      <c r="A409" s="65"/>
      <c r="B409" s="65">
        <v>2017</v>
      </c>
      <c r="C409" s="65">
        <v>7124982924</v>
      </c>
      <c r="D409" s="66" t="s">
        <v>1341</v>
      </c>
      <c r="E409" s="66" t="s">
        <v>178</v>
      </c>
      <c r="F409" s="67" t="s">
        <v>1342</v>
      </c>
      <c r="G409" s="68" t="s">
        <v>1343</v>
      </c>
      <c r="H409" s="66" t="s">
        <v>1335</v>
      </c>
      <c r="I409" s="68" t="s">
        <v>182</v>
      </c>
      <c r="J409" s="69">
        <v>120000</v>
      </c>
      <c r="K409" s="70">
        <v>42914</v>
      </c>
      <c r="L409" s="70">
        <v>43465</v>
      </c>
      <c r="M409" s="71"/>
      <c r="N409" s="71"/>
      <c r="O409" s="69"/>
      <c r="P409" s="69"/>
      <c r="Q409" s="69">
        <v>12953.828649999999</v>
      </c>
      <c r="R409" s="69">
        <f t="shared" si="7"/>
        <v>12953.828649999999</v>
      </c>
      <c r="S409" s="72"/>
      <c r="T409" s="24"/>
      <c r="U409" s="76"/>
    </row>
    <row r="410" spans="1:21" s="64" customFormat="1" ht="63" x14ac:dyDescent="0.25">
      <c r="A410" s="65"/>
      <c r="B410" s="65">
        <v>2017</v>
      </c>
      <c r="C410" s="65">
        <v>7125016534</v>
      </c>
      <c r="D410" s="66" t="s">
        <v>1341</v>
      </c>
      <c r="E410" s="66" t="s">
        <v>178</v>
      </c>
      <c r="F410" s="67" t="s">
        <v>1342</v>
      </c>
      <c r="G410" s="68" t="s">
        <v>1343</v>
      </c>
      <c r="H410" s="66" t="s">
        <v>1335</v>
      </c>
      <c r="I410" s="68" t="s">
        <v>182</v>
      </c>
      <c r="J410" s="69">
        <v>50000</v>
      </c>
      <c r="K410" s="70">
        <v>42914</v>
      </c>
      <c r="L410" s="70">
        <v>43465</v>
      </c>
      <c r="M410" s="71"/>
      <c r="N410" s="71"/>
      <c r="O410" s="69"/>
      <c r="P410" s="69"/>
      <c r="Q410" s="69">
        <v>6875.4224999999988</v>
      </c>
      <c r="R410" s="69">
        <f t="shared" si="7"/>
        <v>6875.4224999999988</v>
      </c>
      <c r="S410" s="72"/>
      <c r="T410" s="24"/>
    </row>
    <row r="411" spans="1:21" s="64" customFormat="1" ht="63" x14ac:dyDescent="0.25">
      <c r="A411" s="65"/>
      <c r="B411" s="65">
        <v>2017</v>
      </c>
      <c r="C411" s="65" t="s">
        <v>1344</v>
      </c>
      <c r="D411" s="66" t="s">
        <v>1341</v>
      </c>
      <c r="E411" s="66" t="s">
        <v>178</v>
      </c>
      <c r="F411" s="67" t="s">
        <v>1342</v>
      </c>
      <c r="G411" s="68" t="s">
        <v>1343</v>
      </c>
      <c r="H411" s="66" t="s">
        <v>1345</v>
      </c>
      <c r="I411" s="68" t="s">
        <v>1346</v>
      </c>
      <c r="J411" s="69">
        <v>120000</v>
      </c>
      <c r="K411" s="70">
        <v>42914</v>
      </c>
      <c r="L411" s="70">
        <v>43465</v>
      </c>
      <c r="M411" s="71"/>
      <c r="N411" s="71"/>
      <c r="O411" s="69"/>
      <c r="P411" s="69"/>
      <c r="Q411" s="69">
        <v>25643.106849999993</v>
      </c>
      <c r="R411" s="69">
        <f t="shared" si="7"/>
        <v>25643.106849999993</v>
      </c>
      <c r="S411" s="72"/>
      <c r="T411" s="24"/>
    </row>
    <row r="412" spans="1:21" s="64" customFormat="1" ht="63" x14ac:dyDescent="0.25">
      <c r="A412" s="65"/>
      <c r="B412" s="65">
        <v>2017</v>
      </c>
      <c r="C412" s="65" t="s">
        <v>1347</v>
      </c>
      <c r="D412" s="66" t="s">
        <v>1341</v>
      </c>
      <c r="E412" s="66" t="s">
        <v>178</v>
      </c>
      <c r="F412" s="67" t="s">
        <v>1342</v>
      </c>
      <c r="G412" s="68" t="s">
        <v>1343</v>
      </c>
      <c r="H412" s="66" t="s">
        <v>1335</v>
      </c>
      <c r="I412" s="68" t="s">
        <v>182</v>
      </c>
      <c r="J412" s="69">
        <v>20000</v>
      </c>
      <c r="K412" s="70">
        <v>42914</v>
      </c>
      <c r="L412" s="70">
        <v>43465</v>
      </c>
      <c r="M412" s="71"/>
      <c r="N412" s="71"/>
      <c r="O412" s="69"/>
      <c r="P412" s="69"/>
      <c r="Q412" s="69">
        <v>2908.7078999999999</v>
      </c>
      <c r="R412" s="69">
        <f t="shared" si="7"/>
        <v>2908.7078999999999</v>
      </c>
      <c r="S412" s="72"/>
      <c r="T412" s="24"/>
    </row>
    <row r="413" spans="1:21" s="64" customFormat="1" ht="63" x14ac:dyDescent="0.25">
      <c r="A413" s="65"/>
      <c r="B413" s="65">
        <v>2017</v>
      </c>
      <c r="C413" s="65" t="s">
        <v>1348</v>
      </c>
      <c r="D413" s="66" t="s">
        <v>1349</v>
      </c>
      <c r="E413" s="66" t="s">
        <v>178</v>
      </c>
      <c r="F413" s="67" t="s">
        <v>1350</v>
      </c>
      <c r="G413" s="68" t="s">
        <v>1351</v>
      </c>
      <c r="H413" s="66" t="s">
        <v>1352</v>
      </c>
      <c r="I413" s="68" t="s">
        <v>249</v>
      </c>
      <c r="J413" s="69">
        <v>15000</v>
      </c>
      <c r="K413" s="70">
        <v>42915</v>
      </c>
      <c r="L413" s="70">
        <v>43465</v>
      </c>
      <c r="M413" s="71"/>
      <c r="N413" s="71"/>
      <c r="O413" s="69"/>
      <c r="P413" s="69"/>
      <c r="Q413" s="69">
        <v>0</v>
      </c>
      <c r="R413" s="69">
        <f t="shared" si="7"/>
        <v>0</v>
      </c>
      <c r="S413" s="72"/>
      <c r="T413" s="24"/>
    </row>
    <row r="414" spans="1:21" s="64" customFormat="1" ht="63" x14ac:dyDescent="0.25">
      <c r="A414" s="65"/>
      <c r="B414" s="65">
        <v>2017</v>
      </c>
      <c r="C414" s="65" t="s">
        <v>1353</v>
      </c>
      <c r="D414" s="66" t="s">
        <v>1631</v>
      </c>
      <c r="E414" s="66" t="s">
        <v>178</v>
      </c>
      <c r="F414" s="67" t="s">
        <v>1350</v>
      </c>
      <c r="G414" s="68" t="s">
        <v>1351</v>
      </c>
      <c r="H414" s="66" t="s">
        <v>1352</v>
      </c>
      <c r="I414" s="68" t="s">
        <v>249</v>
      </c>
      <c r="J414" s="69">
        <v>25000</v>
      </c>
      <c r="K414" s="70">
        <v>42915</v>
      </c>
      <c r="L414" s="70">
        <v>43465</v>
      </c>
      <c r="M414" s="71"/>
      <c r="N414" s="71"/>
      <c r="O414" s="69"/>
      <c r="P414" s="69"/>
      <c r="Q414" s="69">
        <v>966.77645000000007</v>
      </c>
      <c r="R414" s="69">
        <f t="shared" si="7"/>
        <v>966.77645000000007</v>
      </c>
      <c r="S414" s="72"/>
      <c r="T414" s="24"/>
    </row>
    <row r="415" spans="1:21" s="64" customFormat="1" ht="63" x14ac:dyDescent="0.25">
      <c r="A415" s="65"/>
      <c r="B415" s="65">
        <v>2017</v>
      </c>
      <c r="C415" s="65" t="s">
        <v>1354</v>
      </c>
      <c r="D415" s="66" t="s">
        <v>1633</v>
      </c>
      <c r="E415" s="66" t="s">
        <v>178</v>
      </c>
      <c r="F415" s="67" t="s">
        <v>1350</v>
      </c>
      <c r="G415" s="68" t="s">
        <v>1351</v>
      </c>
      <c r="H415" s="66" t="s">
        <v>1352</v>
      </c>
      <c r="I415" s="68" t="s">
        <v>249</v>
      </c>
      <c r="J415" s="69">
        <v>30000</v>
      </c>
      <c r="K415" s="70">
        <v>42915</v>
      </c>
      <c r="L415" s="70">
        <v>43465</v>
      </c>
      <c r="M415" s="71"/>
      <c r="N415" s="71"/>
      <c r="O415" s="69"/>
      <c r="P415" s="69"/>
      <c r="Q415" s="69">
        <v>5956.9595000000008</v>
      </c>
      <c r="R415" s="69">
        <f t="shared" si="7"/>
        <v>5956.9595000000008</v>
      </c>
      <c r="S415" s="72"/>
      <c r="T415" s="24"/>
    </row>
    <row r="416" spans="1:21" s="64" customFormat="1" ht="63" x14ac:dyDescent="0.25">
      <c r="A416" s="65"/>
      <c r="B416" s="65">
        <v>2017</v>
      </c>
      <c r="C416" s="65" t="s">
        <v>1355</v>
      </c>
      <c r="D416" s="66" t="s">
        <v>1632</v>
      </c>
      <c r="E416" s="66" t="s">
        <v>178</v>
      </c>
      <c r="F416" s="67" t="s">
        <v>1350</v>
      </c>
      <c r="G416" s="68" t="s">
        <v>1351</v>
      </c>
      <c r="H416" s="66" t="s">
        <v>1352</v>
      </c>
      <c r="I416" s="68" t="s">
        <v>249</v>
      </c>
      <c r="J416" s="69">
        <v>10000</v>
      </c>
      <c r="K416" s="70">
        <v>42915</v>
      </c>
      <c r="L416" s="70">
        <v>43465</v>
      </c>
      <c r="M416" s="71"/>
      <c r="N416" s="71"/>
      <c r="O416" s="69"/>
      <c r="P416" s="69"/>
      <c r="Q416" s="69">
        <v>212.39644999999999</v>
      </c>
      <c r="R416" s="69">
        <f t="shared" si="7"/>
        <v>212.39644999999999</v>
      </c>
      <c r="S416" s="72"/>
      <c r="T416" s="24"/>
    </row>
    <row r="417" spans="1:20" s="64" customFormat="1" ht="31.5" x14ac:dyDescent="0.25">
      <c r="A417" s="65"/>
      <c r="B417" s="65">
        <v>2017</v>
      </c>
      <c r="C417" s="65" t="s">
        <v>1356</v>
      </c>
      <c r="D417" s="66" t="s">
        <v>1357</v>
      </c>
      <c r="E417" s="66" t="s">
        <v>58</v>
      </c>
      <c r="F417" s="67" t="s">
        <v>650</v>
      </c>
      <c r="G417" s="68" t="s">
        <v>389</v>
      </c>
      <c r="H417" s="66" t="s">
        <v>650</v>
      </c>
      <c r="I417" s="68" t="s">
        <v>389</v>
      </c>
      <c r="J417" s="69">
        <v>100</v>
      </c>
      <c r="K417" s="70">
        <v>42916</v>
      </c>
      <c r="L417" s="70">
        <v>42947</v>
      </c>
      <c r="M417" s="71"/>
      <c r="N417" s="71"/>
      <c r="O417" s="69"/>
      <c r="P417" s="69"/>
      <c r="Q417" s="69">
        <v>96.72</v>
      </c>
      <c r="R417" s="69">
        <f t="shared" si="7"/>
        <v>96.72</v>
      </c>
      <c r="S417" s="72"/>
      <c r="T417" s="24"/>
    </row>
    <row r="418" spans="1:20" s="64" customFormat="1" ht="31.5" x14ac:dyDescent="0.25">
      <c r="A418" s="65"/>
      <c r="B418" s="65">
        <v>2017</v>
      </c>
      <c r="C418" s="65" t="s">
        <v>1358</v>
      </c>
      <c r="D418" s="66" t="s">
        <v>1359</v>
      </c>
      <c r="E418" s="66" t="s">
        <v>58</v>
      </c>
      <c r="F418" s="67" t="s">
        <v>150</v>
      </c>
      <c r="G418" s="68" t="s">
        <v>151</v>
      </c>
      <c r="H418" s="66" t="s">
        <v>150</v>
      </c>
      <c r="I418" s="68" t="s">
        <v>151</v>
      </c>
      <c r="J418" s="69">
        <v>1690</v>
      </c>
      <c r="K418" s="70">
        <v>42916</v>
      </c>
      <c r="L418" s="70">
        <v>43100</v>
      </c>
      <c r="M418" s="71"/>
      <c r="N418" s="71"/>
      <c r="O418" s="69"/>
      <c r="P418" s="69"/>
      <c r="Q418" s="69">
        <v>931.32</v>
      </c>
      <c r="R418" s="69">
        <f t="shared" si="7"/>
        <v>931.32</v>
      </c>
      <c r="S418" s="72"/>
      <c r="T418" s="24"/>
    </row>
    <row r="419" spans="1:20" s="64" customFormat="1" ht="31.5" x14ac:dyDescent="0.25">
      <c r="A419" s="65"/>
      <c r="B419" s="65">
        <v>2017</v>
      </c>
      <c r="C419" s="65" t="s">
        <v>1360</v>
      </c>
      <c r="D419" s="66" t="s">
        <v>1361</v>
      </c>
      <c r="E419" s="66" t="s">
        <v>58</v>
      </c>
      <c r="F419" s="67" t="s">
        <v>433</v>
      </c>
      <c r="G419" s="68" t="s">
        <v>434</v>
      </c>
      <c r="H419" s="66" t="s">
        <v>433</v>
      </c>
      <c r="I419" s="68" t="s">
        <v>434</v>
      </c>
      <c r="J419" s="69">
        <v>300</v>
      </c>
      <c r="K419" s="70">
        <v>42916</v>
      </c>
      <c r="L419" s="70">
        <v>42947</v>
      </c>
      <c r="M419" s="71"/>
      <c r="N419" s="71"/>
      <c r="O419" s="69"/>
      <c r="P419" s="69"/>
      <c r="Q419" s="69">
        <v>284.22000000000003</v>
      </c>
      <c r="R419" s="69">
        <f t="shared" si="7"/>
        <v>284.22000000000003</v>
      </c>
      <c r="S419" s="72"/>
      <c r="T419" s="24"/>
    </row>
    <row r="420" spans="1:20" s="64" customFormat="1" ht="31.5" x14ac:dyDescent="0.25">
      <c r="A420" s="65"/>
      <c r="B420" s="65">
        <v>2017</v>
      </c>
      <c r="C420" s="65" t="s">
        <v>1362</v>
      </c>
      <c r="D420" s="66" t="s">
        <v>1363</v>
      </c>
      <c r="E420" s="66" t="s">
        <v>58</v>
      </c>
      <c r="F420" s="67" t="s">
        <v>145</v>
      </c>
      <c r="G420" s="68" t="s">
        <v>146</v>
      </c>
      <c r="H420" s="66" t="s">
        <v>145</v>
      </c>
      <c r="I420" s="68" t="s">
        <v>146</v>
      </c>
      <c r="J420" s="69">
        <v>835</v>
      </c>
      <c r="K420" s="70">
        <v>42916</v>
      </c>
      <c r="L420" s="70">
        <v>43100</v>
      </c>
      <c r="M420" s="71"/>
      <c r="N420" s="71"/>
      <c r="O420" s="69"/>
      <c r="P420" s="69"/>
      <c r="Q420" s="69">
        <v>826.30859999999996</v>
      </c>
      <c r="R420" s="69">
        <f t="shared" si="7"/>
        <v>826.30859999999996</v>
      </c>
      <c r="S420" s="72"/>
      <c r="T420" s="24"/>
    </row>
    <row r="421" spans="1:20" s="64" customFormat="1" ht="31.5" x14ac:dyDescent="0.25">
      <c r="A421" s="65"/>
      <c r="B421" s="65">
        <v>2017</v>
      </c>
      <c r="C421" s="65" t="s">
        <v>1364</v>
      </c>
      <c r="D421" s="66" t="s">
        <v>1365</v>
      </c>
      <c r="E421" s="66" t="s">
        <v>58</v>
      </c>
      <c r="F421" s="67" t="s">
        <v>1366</v>
      </c>
      <c r="G421" s="68" t="s">
        <v>136</v>
      </c>
      <c r="H421" s="66" t="s">
        <v>1366</v>
      </c>
      <c r="I421" s="68" t="s">
        <v>136</v>
      </c>
      <c r="J421" s="69">
        <v>38000</v>
      </c>
      <c r="K421" s="70">
        <v>42920</v>
      </c>
      <c r="L421" s="70">
        <v>42978</v>
      </c>
      <c r="M421" s="71"/>
      <c r="N421" s="71"/>
      <c r="O421" s="69"/>
      <c r="P421" s="69"/>
      <c r="Q421" s="69">
        <v>38000</v>
      </c>
      <c r="R421" s="69">
        <f t="shared" si="7"/>
        <v>38000</v>
      </c>
      <c r="S421" s="72"/>
      <c r="T421" s="24"/>
    </row>
    <row r="422" spans="1:20" s="64" customFormat="1" ht="31.5" x14ac:dyDescent="0.25">
      <c r="A422" s="65"/>
      <c r="B422" s="65">
        <v>2017</v>
      </c>
      <c r="C422" s="65" t="s">
        <v>1367</v>
      </c>
      <c r="D422" s="66" t="s">
        <v>1368</v>
      </c>
      <c r="E422" s="66" t="s">
        <v>58</v>
      </c>
      <c r="F422" s="67" t="s">
        <v>150</v>
      </c>
      <c r="G422" s="68" t="s">
        <v>151</v>
      </c>
      <c r="H422" s="66" t="s">
        <v>150</v>
      </c>
      <c r="I422" s="68" t="s">
        <v>151</v>
      </c>
      <c r="J422" s="69">
        <v>350</v>
      </c>
      <c r="K422" s="70">
        <v>42929</v>
      </c>
      <c r="L422" s="70">
        <v>43100</v>
      </c>
      <c r="M422" s="71"/>
      <c r="N422" s="71"/>
      <c r="O422" s="69"/>
      <c r="P422" s="69"/>
      <c r="Q422" s="69">
        <v>350</v>
      </c>
      <c r="R422" s="69">
        <f t="shared" si="7"/>
        <v>350</v>
      </c>
      <c r="S422" s="72"/>
      <c r="T422" s="24"/>
    </row>
    <row r="423" spans="1:20" s="64" customFormat="1" ht="31.5" x14ac:dyDescent="0.25">
      <c r="A423" s="65"/>
      <c r="B423" s="65">
        <v>2017</v>
      </c>
      <c r="C423" s="65" t="s">
        <v>1369</v>
      </c>
      <c r="D423" s="66" t="s">
        <v>1370</v>
      </c>
      <c r="E423" s="66" t="s">
        <v>58</v>
      </c>
      <c r="F423" s="67" t="s">
        <v>350</v>
      </c>
      <c r="G423" s="68" t="s">
        <v>351</v>
      </c>
      <c r="H423" s="66" t="s">
        <v>350</v>
      </c>
      <c r="I423" s="68" t="s">
        <v>351</v>
      </c>
      <c r="J423" s="69">
        <v>24200</v>
      </c>
      <c r="K423" s="70">
        <v>42933</v>
      </c>
      <c r="L423" s="70">
        <v>43100</v>
      </c>
      <c r="M423" s="71"/>
      <c r="N423" s="71"/>
      <c r="O423" s="69"/>
      <c r="P423" s="69"/>
      <c r="Q423" s="69">
        <v>15124.05</v>
      </c>
      <c r="R423" s="69">
        <f t="shared" si="7"/>
        <v>15124.05</v>
      </c>
      <c r="S423" s="72"/>
      <c r="T423" s="24"/>
    </row>
    <row r="424" spans="1:20" s="64" customFormat="1" ht="31.5" x14ac:dyDescent="0.25">
      <c r="A424" s="65"/>
      <c r="B424" s="65">
        <v>2017</v>
      </c>
      <c r="C424" s="65" t="s">
        <v>1371</v>
      </c>
      <c r="D424" s="66" t="s">
        <v>1372</v>
      </c>
      <c r="E424" s="66" t="s">
        <v>58</v>
      </c>
      <c r="F424" s="67" t="s">
        <v>280</v>
      </c>
      <c r="G424" s="68" t="s">
        <v>281</v>
      </c>
      <c r="H424" s="66" t="s">
        <v>280</v>
      </c>
      <c r="I424" s="68" t="s">
        <v>281</v>
      </c>
      <c r="J424" s="69">
        <v>14000</v>
      </c>
      <c r="K424" s="70">
        <v>42933</v>
      </c>
      <c r="L424" s="70">
        <v>43100</v>
      </c>
      <c r="M424" s="71"/>
      <c r="N424" s="71"/>
      <c r="O424" s="69"/>
      <c r="P424" s="69"/>
      <c r="Q424" s="69">
        <f>7919.39+3489.14</f>
        <v>11408.53</v>
      </c>
      <c r="R424" s="69">
        <f t="shared" si="7"/>
        <v>11408.53</v>
      </c>
      <c r="S424" s="72"/>
      <c r="T424" s="24"/>
    </row>
    <row r="425" spans="1:20" s="64" customFormat="1" ht="31.5" x14ac:dyDescent="0.25">
      <c r="A425" s="65"/>
      <c r="B425" s="65">
        <v>2017</v>
      </c>
      <c r="C425" s="65" t="s">
        <v>1373</v>
      </c>
      <c r="D425" s="66" t="s">
        <v>1374</v>
      </c>
      <c r="E425" s="66" t="s">
        <v>58</v>
      </c>
      <c r="F425" s="67" t="s">
        <v>774</v>
      </c>
      <c r="G425" s="68" t="s">
        <v>775</v>
      </c>
      <c r="H425" s="66" t="s">
        <v>774</v>
      </c>
      <c r="I425" s="68" t="s">
        <v>775</v>
      </c>
      <c r="J425" s="69">
        <v>601</v>
      </c>
      <c r="K425" s="70">
        <v>42934</v>
      </c>
      <c r="L425" s="70">
        <v>43343</v>
      </c>
      <c r="M425" s="71"/>
      <c r="N425" s="71"/>
      <c r="O425" s="69"/>
      <c r="P425" s="69"/>
      <c r="Q425" s="69">
        <v>601</v>
      </c>
      <c r="R425" s="69">
        <f t="shared" si="7"/>
        <v>601</v>
      </c>
      <c r="S425" s="72"/>
      <c r="T425" s="24"/>
    </row>
    <row r="426" spans="1:20" s="64" customFormat="1" ht="31.5" x14ac:dyDescent="0.25">
      <c r="A426" s="65"/>
      <c r="B426" s="65">
        <v>2017</v>
      </c>
      <c r="C426" s="65" t="s">
        <v>1375</v>
      </c>
      <c r="D426" s="66" t="s">
        <v>1376</v>
      </c>
      <c r="E426" s="66" t="s">
        <v>58</v>
      </c>
      <c r="F426" s="67" t="s">
        <v>847</v>
      </c>
      <c r="G426" s="68" t="s">
        <v>848</v>
      </c>
      <c r="H426" s="66" t="s">
        <v>847</v>
      </c>
      <c r="I426" s="68" t="s">
        <v>848</v>
      </c>
      <c r="J426" s="69">
        <v>6716.98</v>
      </c>
      <c r="K426" s="70">
        <v>42934</v>
      </c>
      <c r="L426" s="70">
        <v>43100</v>
      </c>
      <c r="M426" s="71"/>
      <c r="N426" s="71"/>
      <c r="O426" s="69"/>
      <c r="P426" s="69"/>
      <c r="Q426" s="69">
        <v>6716.98</v>
      </c>
      <c r="R426" s="69">
        <f t="shared" si="7"/>
        <v>6716.98</v>
      </c>
      <c r="S426" s="72"/>
      <c r="T426" s="24"/>
    </row>
    <row r="427" spans="1:20" s="64" customFormat="1" ht="31.5" x14ac:dyDescent="0.25">
      <c r="A427" s="65"/>
      <c r="B427" s="65">
        <v>2017</v>
      </c>
      <c r="C427" s="65" t="s">
        <v>1377</v>
      </c>
      <c r="D427" s="66" t="s">
        <v>1378</v>
      </c>
      <c r="E427" s="66" t="s">
        <v>58</v>
      </c>
      <c r="F427" s="67" t="s">
        <v>193</v>
      </c>
      <c r="G427" s="68" t="s">
        <v>194</v>
      </c>
      <c r="H427" s="66" t="s">
        <v>193</v>
      </c>
      <c r="I427" s="68" t="s">
        <v>194</v>
      </c>
      <c r="J427" s="69">
        <v>20000</v>
      </c>
      <c r="K427" s="70">
        <v>42936</v>
      </c>
      <c r="L427" s="70">
        <v>43100</v>
      </c>
      <c r="M427" s="71"/>
      <c r="N427" s="71"/>
      <c r="O427" s="69"/>
      <c r="P427" s="69"/>
      <c r="Q427" s="69">
        <v>12090.624349999996</v>
      </c>
      <c r="R427" s="69">
        <f t="shared" si="7"/>
        <v>12090.624349999996</v>
      </c>
      <c r="S427" s="72"/>
      <c r="T427" s="24"/>
    </row>
    <row r="428" spans="1:20" s="64" customFormat="1" ht="31.5" x14ac:dyDescent="0.25">
      <c r="A428" s="65"/>
      <c r="B428" s="65">
        <v>2017</v>
      </c>
      <c r="C428" s="65" t="s">
        <v>1379</v>
      </c>
      <c r="D428" s="66" t="s">
        <v>1380</v>
      </c>
      <c r="E428" s="66" t="s">
        <v>58</v>
      </c>
      <c r="F428" s="67" t="s">
        <v>120</v>
      </c>
      <c r="G428" s="68" t="s">
        <v>121</v>
      </c>
      <c r="H428" s="66" t="s">
        <v>120</v>
      </c>
      <c r="I428" s="68" t="s">
        <v>121</v>
      </c>
      <c r="J428" s="69">
        <v>2289</v>
      </c>
      <c r="K428" s="70">
        <v>42941</v>
      </c>
      <c r="L428" s="70">
        <v>43100</v>
      </c>
      <c r="M428" s="71"/>
      <c r="N428" s="71"/>
      <c r="O428" s="69"/>
      <c r="P428" s="69"/>
      <c r="Q428" s="69">
        <v>1654.24</v>
      </c>
      <c r="R428" s="69">
        <f t="shared" si="7"/>
        <v>1654.24</v>
      </c>
      <c r="S428" s="72"/>
      <c r="T428" s="24"/>
    </row>
    <row r="429" spans="1:20" s="64" customFormat="1" ht="31.5" x14ac:dyDescent="0.25">
      <c r="A429" s="65"/>
      <c r="B429" s="65">
        <v>2017</v>
      </c>
      <c r="C429" s="65">
        <v>7163012080</v>
      </c>
      <c r="D429" s="66" t="s">
        <v>1381</v>
      </c>
      <c r="E429" s="66" t="s">
        <v>77</v>
      </c>
      <c r="F429" s="67" t="s">
        <v>1382</v>
      </c>
      <c r="G429" s="68" t="s">
        <v>1383</v>
      </c>
      <c r="H429" s="66" t="s">
        <v>1384</v>
      </c>
      <c r="I429" s="68" t="s">
        <v>1385</v>
      </c>
      <c r="J429" s="69">
        <v>170500</v>
      </c>
      <c r="K429" s="70">
        <v>42943</v>
      </c>
      <c r="L429" s="70">
        <v>43830</v>
      </c>
      <c r="M429" s="71"/>
      <c r="N429" s="71"/>
      <c r="O429" s="69"/>
      <c r="P429" s="69"/>
      <c r="Q429" s="69">
        <v>0</v>
      </c>
      <c r="R429" s="69">
        <f t="shared" si="7"/>
        <v>0</v>
      </c>
      <c r="S429" s="72"/>
      <c r="T429" s="24"/>
    </row>
    <row r="430" spans="1:20" s="64" customFormat="1" ht="31.5" x14ac:dyDescent="0.25">
      <c r="A430" s="65"/>
      <c r="B430" s="65">
        <v>2017</v>
      </c>
      <c r="C430" s="65" t="s">
        <v>1386</v>
      </c>
      <c r="D430" s="66" t="s">
        <v>1387</v>
      </c>
      <c r="E430" s="66" t="s">
        <v>58</v>
      </c>
      <c r="F430" s="67" t="s">
        <v>122</v>
      </c>
      <c r="G430" s="68" t="s">
        <v>123</v>
      </c>
      <c r="H430" s="66" t="s">
        <v>122</v>
      </c>
      <c r="I430" s="68" t="s">
        <v>123</v>
      </c>
      <c r="J430" s="69">
        <v>2300</v>
      </c>
      <c r="K430" s="70">
        <v>42944</v>
      </c>
      <c r="L430" s="70">
        <v>43100</v>
      </c>
      <c r="M430" s="71"/>
      <c r="N430" s="71"/>
      <c r="O430" s="69"/>
      <c r="P430" s="69"/>
      <c r="Q430" s="69">
        <v>2300</v>
      </c>
      <c r="R430" s="69">
        <f t="shared" si="7"/>
        <v>2300</v>
      </c>
      <c r="S430" s="72"/>
      <c r="T430" s="24"/>
    </row>
    <row r="431" spans="1:20" s="64" customFormat="1" ht="47.25" x14ac:dyDescent="0.25">
      <c r="A431" s="65"/>
      <c r="B431" s="65">
        <v>2017</v>
      </c>
      <c r="C431" s="65" t="s">
        <v>1388</v>
      </c>
      <c r="D431" s="66" t="s">
        <v>1389</v>
      </c>
      <c r="E431" s="66" t="s">
        <v>58</v>
      </c>
      <c r="F431" s="67" t="s">
        <v>1390</v>
      </c>
      <c r="G431" s="68" t="s">
        <v>1391</v>
      </c>
      <c r="H431" s="66" t="s">
        <v>1390</v>
      </c>
      <c r="I431" s="68" t="s">
        <v>1391</v>
      </c>
      <c r="J431" s="69">
        <v>7904</v>
      </c>
      <c r="K431" s="70">
        <v>42944</v>
      </c>
      <c r="L431" s="70">
        <v>43100</v>
      </c>
      <c r="M431" s="71"/>
      <c r="N431" s="71"/>
      <c r="O431" s="69"/>
      <c r="P431" s="69"/>
      <c r="Q431" s="69">
        <v>7904</v>
      </c>
      <c r="R431" s="69">
        <f t="shared" si="7"/>
        <v>7904</v>
      </c>
      <c r="S431" s="72"/>
      <c r="T431" s="24"/>
    </row>
    <row r="432" spans="1:20" s="64" customFormat="1" ht="31.5" x14ac:dyDescent="0.25">
      <c r="A432" s="65"/>
      <c r="B432" s="65">
        <v>2017</v>
      </c>
      <c r="C432" s="65" t="s">
        <v>1392</v>
      </c>
      <c r="D432" s="66" t="s">
        <v>1393</v>
      </c>
      <c r="E432" s="66" t="s">
        <v>77</v>
      </c>
      <c r="F432" s="67" t="s">
        <v>468</v>
      </c>
      <c r="G432" s="68" t="s">
        <v>338</v>
      </c>
      <c r="H432" s="66" t="s">
        <v>468</v>
      </c>
      <c r="I432" s="68" t="s">
        <v>338</v>
      </c>
      <c r="J432" s="69">
        <v>280000</v>
      </c>
      <c r="K432" s="70">
        <v>42947</v>
      </c>
      <c r="L432" s="70">
        <v>44196</v>
      </c>
      <c r="M432" s="71"/>
      <c r="N432" s="71"/>
      <c r="O432" s="69"/>
      <c r="P432" s="69"/>
      <c r="Q432" s="69">
        <v>0</v>
      </c>
      <c r="R432" s="69">
        <f t="shared" si="7"/>
        <v>0</v>
      </c>
      <c r="S432" s="72"/>
      <c r="T432" s="24"/>
    </row>
    <row r="433" spans="1:20" s="64" customFormat="1" ht="31.5" x14ac:dyDescent="0.25">
      <c r="A433" s="65"/>
      <c r="B433" s="65">
        <v>2017</v>
      </c>
      <c r="C433" s="75">
        <v>716598550000</v>
      </c>
      <c r="D433" s="66" t="s">
        <v>1394</v>
      </c>
      <c r="E433" s="66" t="s">
        <v>77</v>
      </c>
      <c r="F433" s="67" t="s">
        <v>1395</v>
      </c>
      <c r="G433" s="68" t="s">
        <v>1396</v>
      </c>
      <c r="H433" s="66" t="s">
        <v>1395</v>
      </c>
      <c r="I433" s="68" t="s">
        <v>1396</v>
      </c>
      <c r="J433" s="69">
        <v>180000</v>
      </c>
      <c r="K433" s="70">
        <v>42947</v>
      </c>
      <c r="L433" s="70">
        <v>44196</v>
      </c>
      <c r="M433" s="71"/>
      <c r="N433" s="71"/>
      <c r="O433" s="69"/>
      <c r="P433" s="69"/>
      <c r="Q433" s="69">
        <v>0</v>
      </c>
      <c r="R433" s="69">
        <f t="shared" si="7"/>
        <v>0</v>
      </c>
      <c r="S433" s="72"/>
      <c r="T433" s="24"/>
    </row>
    <row r="434" spans="1:20" s="64" customFormat="1" ht="31.5" x14ac:dyDescent="0.25">
      <c r="A434" s="65"/>
      <c r="B434" s="65">
        <v>2017</v>
      </c>
      <c r="C434" s="65" t="s">
        <v>1397</v>
      </c>
      <c r="D434" s="66" t="s">
        <v>1398</v>
      </c>
      <c r="E434" s="66" t="s">
        <v>58</v>
      </c>
      <c r="F434" s="67" t="s">
        <v>1399</v>
      </c>
      <c r="G434" s="68" t="s">
        <v>1400</v>
      </c>
      <c r="H434" s="66" t="s">
        <v>1399</v>
      </c>
      <c r="I434" s="68" t="s">
        <v>1400</v>
      </c>
      <c r="J434" s="69">
        <v>10000</v>
      </c>
      <c r="K434" s="70">
        <v>42947</v>
      </c>
      <c r="L434" s="70">
        <v>43312</v>
      </c>
      <c r="M434" s="71"/>
      <c r="N434" s="71"/>
      <c r="O434" s="69"/>
      <c r="P434" s="69"/>
      <c r="Q434" s="69">
        <v>3150</v>
      </c>
      <c r="R434" s="69">
        <f t="shared" si="7"/>
        <v>3150</v>
      </c>
      <c r="S434" s="72"/>
      <c r="T434" s="24"/>
    </row>
    <row r="435" spans="1:20" s="64" customFormat="1" ht="31.5" x14ac:dyDescent="0.25">
      <c r="A435" s="65"/>
      <c r="B435" s="65">
        <v>2017</v>
      </c>
      <c r="C435" s="65" t="s">
        <v>1401</v>
      </c>
      <c r="D435" s="66" t="s">
        <v>1402</v>
      </c>
      <c r="E435" s="66" t="s">
        <v>58</v>
      </c>
      <c r="F435" s="67" t="s">
        <v>306</v>
      </c>
      <c r="G435" s="68" t="s">
        <v>307</v>
      </c>
      <c r="H435" s="66" t="s">
        <v>306</v>
      </c>
      <c r="I435" s="68" t="s">
        <v>307</v>
      </c>
      <c r="J435" s="69">
        <v>25000</v>
      </c>
      <c r="K435" s="70">
        <v>42950</v>
      </c>
      <c r="L435" s="70">
        <v>43100</v>
      </c>
      <c r="M435" s="71"/>
      <c r="N435" s="71"/>
      <c r="O435" s="69"/>
      <c r="P435" s="69"/>
      <c r="Q435" s="69">
        <v>6180</v>
      </c>
      <c r="R435" s="69">
        <f t="shared" si="7"/>
        <v>6180</v>
      </c>
      <c r="S435" s="72"/>
      <c r="T435" s="24"/>
    </row>
    <row r="436" spans="1:20" s="64" customFormat="1" ht="31.5" x14ac:dyDescent="0.25">
      <c r="A436" s="65"/>
      <c r="B436" s="65">
        <v>2017</v>
      </c>
      <c r="C436" s="65" t="s">
        <v>1403</v>
      </c>
      <c r="D436" s="66" t="s">
        <v>1404</v>
      </c>
      <c r="E436" s="66" t="s">
        <v>58</v>
      </c>
      <c r="F436" s="67" t="s">
        <v>235</v>
      </c>
      <c r="G436" s="68" t="s">
        <v>236</v>
      </c>
      <c r="H436" s="66" t="s">
        <v>235</v>
      </c>
      <c r="I436" s="68" t="s">
        <v>236</v>
      </c>
      <c r="J436" s="69">
        <v>690</v>
      </c>
      <c r="K436" s="70">
        <v>42950</v>
      </c>
      <c r="L436" s="70">
        <v>43100</v>
      </c>
      <c r="M436" s="71"/>
      <c r="N436" s="71"/>
      <c r="O436" s="69"/>
      <c r="P436" s="69"/>
      <c r="Q436" s="69">
        <v>0</v>
      </c>
      <c r="R436" s="69">
        <f t="shared" si="7"/>
        <v>0</v>
      </c>
      <c r="S436" s="72"/>
      <c r="T436" s="24"/>
    </row>
    <row r="437" spans="1:20" s="64" customFormat="1" ht="31.5" x14ac:dyDescent="0.25">
      <c r="A437" s="65"/>
      <c r="B437" s="65">
        <v>2017</v>
      </c>
      <c r="C437" s="65" t="s">
        <v>1405</v>
      </c>
      <c r="D437" s="66" t="s">
        <v>1406</v>
      </c>
      <c r="E437" s="66" t="s">
        <v>58</v>
      </c>
      <c r="F437" s="67" t="s">
        <v>53</v>
      </c>
      <c r="G437" s="68" t="s">
        <v>54</v>
      </c>
      <c r="H437" s="66" t="s">
        <v>53</v>
      </c>
      <c r="I437" s="68" t="s">
        <v>54</v>
      </c>
      <c r="J437" s="69">
        <v>7800</v>
      </c>
      <c r="K437" s="70">
        <v>42950</v>
      </c>
      <c r="L437" s="70">
        <v>43100</v>
      </c>
      <c r="M437" s="71"/>
      <c r="N437" s="71"/>
      <c r="O437" s="69"/>
      <c r="P437" s="69"/>
      <c r="Q437" s="69">
        <v>0</v>
      </c>
      <c r="R437" s="69">
        <f t="shared" si="7"/>
        <v>0</v>
      </c>
      <c r="S437" s="72"/>
      <c r="T437" s="24"/>
    </row>
    <row r="438" spans="1:20" s="64" customFormat="1" ht="31.5" x14ac:dyDescent="0.25">
      <c r="A438" s="65"/>
      <c r="B438" s="65">
        <v>2017</v>
      </c>
      <c r="C438" s="65" t="s">
        <v>1407</v>
      </c>
      <c r="D438" s="66" t="s">
        <v>1408</v>
      </c>
      <c r="E438" s="66" t="s">
        <v>58</v>
      </c>
      <c r="F438" s="67" t="s">
        <v>1409</v>
      </c>
      <c r="G438" s="68" t="s">
        <v>1410</v>
      </c>
      <c r="H438" s="66" t="s">
        <v>1409</v>
      </c>
      <c r="I438" s="68" t="s">
        <v>1410</v>
      </c>
      <c r="J438" s="69">
        <v>7500</v>
      </c>
      <c r="K438" s="70">
        <v>42954</v>
      </c>
      <c r="L438" s="70">
        <v>43100</v>
      </c>
      <c r="M438" s="71"/>
      <c r="N438" s="71"/>
      <c r="O438" s="69"/>
      <c r="P438" s="69"/>
      <c r="Q438" s="69">
        <v>0</v>
      </c>
      <c r="R438" s="69">
        <f t="shared" si="7"/>
        <v>0</v>
      </c>
      <c r="S438" s="72"/>
      <c r="T438" s="24"/>
    </row>
    <row r="439" spans="1:20" s="64" customFormat="1" ht="31.5" x14ac:dyDescent="0.25">
      <c r="A439" s="65"/>
      <c r="B439" s="65">
        <v>2017</v>
      </c>
      <c r="C439" s="65" t="s">
        <v>1411</v>
      </c>
      <c r="D439" s="66" t="s">
        <v>1240</v>
      </c>
      <c r="E439" s="66" t="s">
        <v>58</v>
      </c>
      <c r="F439" s="67" t="s">
        <v>676</v>
      </c>
      <c r="G439" s="68" t="s">
        <v>677</v>
      </c>
      <c r="H439" s="66" t="s">
        <v>676</v>
      </c>
      <c r="I439" s="68" t="s">
        <v>677</v>
      </c>
      <c r="J439" s="69">
        <v>700</v>
      </c>
      <c r="K439" s="70">
        <v>42957</v>
      </c>
      <c r="L439" s="70">
        <v>43100</v>
      </c>
      <c r="M439" s="71"/>
      <c r="N439" s="71"/>
      <c r="O439" s="69"/>
      <c r="P439" s="69"/>
      <c r="Q439" s="69">
        <v>0</v>
      </c>
      <c r="R439" s="69">
        <f t="shared" si="7"/>
        <v>0</v>
      </c>
      <c r="S439" s="72"/>
      <c r="T439" s="24"/>
    </row>
    <row r="440" spans="1:20" s="64" customFormat="1" ht="47.25" x14ac:dyDescent="0.25">
      <c r="A440" s="65"/>
      <c r="B440" s="65">
        <v>2017</v>
      </c>
      <c r="C440" s="65" t="s">
        <v>1412</v>
      </c>
      <c r="D440" s="66" t="s">
        <v>1413</v>
      </c>
      <c r="E440" s="66" t="s">
        <v>58</v>
      </c>
      <c r="F440" s="67" t="s">
        <v>1414</v>
      </c>
      <c r="G440" s="68" t="s">
        <v>355</v>
      </c>
      <c r="H440" s="66" t="s">
        <v>1414</v>
      </c>
      <c r="I440" s="68" t="s">
        <v>355</v>
      </c>
      <c r="J440" s="69">
        <v>15000</v>
      </c>
      <c r="K440" s="70">
        <v>42965</v>
      </c>
      <c r="L440" s="70">
        <v>43465</v>
      </c>
      <c r="M440" s="71"/>
      <c r="N440" s="71"/>
      <c r="O440" s="69"/>
      <c r="P440" s="69"/>
      <c r="Q440" s="69">
        <v>1262.2529999999999</v>
      </c>
      <c r="R440" s="69">
        <f t="shared" si="7"/>
        <v>1262.2529999999999</v>
      </c>
      <c r="S440" s="72"/>
      <c r="T440" s="24"/>
    </row>
    <row r="441" spans="1:20" s="64" customFormat="1" ht="31.5" x14ac:dyDescent="0.25">
      <c r="A441" s="65"/>
      <c r="B441" s="65">
        <v>2017</v>
      </c>
      <c r="C441" s="65" t="s">
        <v>1415</v>
      </c>
      <c r="D441" s="66" t="s">
        <v>1416</v>
      </c>
      <c r="E441" s="66" t="s">
        <v>58</v>
      </c>
      <c r="F441" s="67" t="s">
        <v>45</v>
      </c>
      <c r="G441" s="68" t="s">
        <v>46</v>
      </c>
      <c r="H441" s="66" t="s">
        <v>45</v>
      </c>
      <c r="I441" s="68" t="s">
        <v>46</v>
      </c>
      <c r="J441" s="69">
        <v>77.099999999999994</v>
      </c>
      <c r="K441" s="70">
        <v>42965</v>
      </c>
      <c r="L441" s="70">
        <v>43100</v>
      </c>
      <c r="M441" s="71"/>
      <c r="N441" s="71"/>
      <c r="O441" s="69"/>
      <c r="P441" s="69"/>
      <c r="Q441" s="69">
        <v>77.099999999999994</v>
      </c>
      <c r="R441" s="69">
        <f t="shared" si="7"/>
        <v>77.099999999999994</v>
      </c>
      <c r="S441" s="72"/>
      <c r="T441" s="24"/>
    </row>
    <row r="442" spans="1:20" s="64" customFormat="1" ht="31.5" x14ac:dyDescent="0.25">
      <c r="A442" s="65"/>
      <c r="B442" s="65">
        <v>2017</v>
      </c>
      <c r="C442" s="65" t="s">
        <v>1417</v>
      </c>
      <c r="D442" s="66" t="s">
        <v>1418</v>
      </c>
      <c r="E442" s="66" t="s">
        <v>58</v>
      </c>
      <c r="F442" s="67" t="s">
        <v>462</v>
      </c>
      <c r="G442" s="68" t="s">
        <v>463</v>
      </c>
      <c r="H442" s="66" t="s">
        <v>462</v>
      </c>
      <c r="I442" s="68" t="s">
        <v>463</v>
      </c>
      <c r="J442" s="69">
        <v>2162</v>
      </c>
      <c r="K442" s="70">
        <v>42965</v>
      </c>
      <c r="L442" s="70">
        <v>43100</v>
      </c>
      <c r="M442" s="71"/>
      <c r="N442" s="71"/>
      <c r="O442" s="69"/>
      <c r="P442" s="69"/>
      <c r="Q442" s="69">
        <v>0</v>
      </c>
      <c r="R442" s="69">
        <f t="shared" si="7"/>
        <v>0</v>
      </c>
      <c r="S442" s="72"/>
      <c r="T442" s="24"/>
    </row>
    <row r="443" spans="1:20" s="64" customFormat="1" ht="47.25" x14ac:dyDescent="0.25">
      <c r="A443" s="65"/>
      <c r="B443" s="65">
        <v>2017</v>
      </c>
      <c r="C443" s="65" t="s">
        <v>1419</v>
      </c>
      <c r="D443" s="66" t="s">
        <v>1420</v>
      </c>
      <c r="E443" s="66" t="s">
        <v>58</v>
      </c>
      <c r="F443" s="67" t="s">
        <v>1421</v>
      </c>
      <c r="G443" s="68" t="s">
        <v>1422</v>
      </c>
      <c r="H443" s="66" t="s">
        <v>1421</v>
      </c>
      <c r="I443" s="68" t="s">
        <v>1422</v>
      </c>
      <c r="J443" s="69">
        <v>20757.57</v>
      </c>
      <c r="K443" s="70">
        <v>42968</v>
      </c>
      <c r="L443" s="70">
        <v>43100</v>
      </c>
      <c r="M443" s="71"/>
      <c r="N443" s="71"/>
      <c r="O443" s="69"/>
      <c r="P443" s="69"/>
      <c r="Q443" s="69">
        <v>0</v>
      </c>
      <c r="R443" s="69">
        <f t="shared" si="7"/>
        <v>0</v>
      </c>
      <c r="S443" s="72"/>
      <c r="T443" s="24"/>
    </row>
    <row r="444" spans="1:20" s="64" customFormat="1" ht="267.75" x14ac:dyDescent="0.25">
      <c r="A444" s="65"/>
      <c r="B444" s="65">
        <v>2017</v>
      </c>
      <c r="C444" s="65" t="s">
        <v>1423</v>
      </c>
      <c r="D444" s="66" t="s">
        <v>1424</v>
      </c>
      <c r="E444" s="66" t="s">
        <v>50</v>
      </c>
      <c r="F444" s="67" t="s">
        <v>1425</v>
      </c>
      <c r="G444" s="68" t="s">
        <v>1426</v>
      </c>
      <c r="H444" s="66" t="s">
        <v>1634</v>
      </c>
      <c r="I444" s="68">
        <v>400730024</v>
      </c>
      <c r="J444" s="69">
        <v>29903.56</v>
      </c>
      <c r="K444" s="70">
        <v>42975</v>
      </c>
      <c r="L444" s="70">
        <v>43100</v>
      </c>
      <c r="M444" s="71"/>
      <c r="N444" s="71"/>
      <c r="O444" s="69"/>
      <c r="P444" s="69"/>
      <c r="Q444" s="69">
        <v>0</v>
      </c>
      <c r="R444" s="69">
        <f t="shared" si="7"/>
        <v>0</v>
      </c>
      <c r="S444" s="72"/>
      <c r="T444" s="24"/>
    </row>
    <row r="445" spans="1:20" s="64" customFormat="1" ht="63" x14ac:dyDescent="0.25">
      <c r="A445" s="65"/>
      <c r="B445" s="65">
        <v>2017</v>
      </c>
      <c r="C445" s="65" t="s">
        <v>1427</v>
      </c>
      <c r="D445" s="66" t="s">
        <v>1428</v>
      </c>
      <c r="E445" s="66" t="s">
        <v>50</v>
      </c>
      <c r="F445" s="67" t="s">
        <v>660</v>
      </c>
      <c r="G445" s="68" t="s">
        <v>661</v>
      </c>
      <c r="H445" s="66" t="s">
        <v>660</v>
      </c>
      <c r="I445" s="68" t="s">
        <v>661</v>
      </c>
      <c r="J445" s="69">
        <v>50568.78</v>
      </c>
      <c r="K445" s="70">
        <v>42976</v>
      </c>
      <c r="L445" s="70">
        <v>43100</v>
      </c>
      <c r="M445" s="71"/>
      <c r="N445" s="71"/>
      <c r="O445" s="69"/>
      <c r="P445" s="69"/>
      <c r="Q445" s="69">
        <v>31414</v>
      </c>
      <c r="R445" s="69">
        <f t="shared" si="7"/>
        <v>31414</v>
      </c>
      <c r="S445" s="72"/>
      <c r="T445" s="24"/>
    </row>
    <row r="446" spans="1:20" s="64" customFormat="1" ht="31.5" x14ac:dyDescent="0.25">
      <c r="A446" s="65"/>
      <c r="B446" s="65">
        <v>2017</v>
      </c>
      <c r="C446" s="65" t="s">
        <v>1429</v>
      </c>
      <c r="D446" s="66" t="s">
        <v>1430</v>
      </c>
      <c r="E446" s="66" t="s">
        <v>58</v>
      </c>
      <c r="F446" s="67" t="s">
        <v>145</v>
      </c>
      <c r="G446" s="68" t="s">
        <v>146</v>
      </c>
      <c r="H446" s="66" t="s">
        <v>145</v>
      </c>
      <c r="I446" s="68" t="s">
        <v>146</v>
      </c>
      <c r="J446" s="69">
        <v>2955</v>
      </c>
      <c r="K446" s="70">
        <v>42979</v>
      </c>
      <c r="L446" s="70">
        <v>43100</v>
      </c>
      <c r="M446" s="71"/>
      <c r="N446" s="71"/>
      <c r="O446" s="69"/>
      <c r="P446" s="69"/>
      <c r="Q446" s="69">
        <v>535.36424999999997</v>
      </c>
      <c r="R446" s="69">
        <f t="shared" si="7"/>
        <v>535.36424999999997</v>
      </c>
      <c r="S446" s="72"/>
      <c r="T446" s="24"/>
    </row>
    <row r="447" spans="1:20" s="64" customFormat="1" ht="31.5" x14ac:dyDescent="0.25">
      <c r="A447" s="65"/>
      <c r="B447" s="65">
        <v>2017</v>
      </c>
      <c r="C447" s="65" t="s">
        <v>1102</v>
      </c>
      <c r="D447" s="66" t="s">
        <v>1431</v>
      </c>
      <c r="E447" s="66" t="s">
        <v>58</v>
      </c>
      <c r="F447" s="67" t="s">
        <v>154</v>
      </c>
      <c r="G447" s="68" t="s">
        <v>155</v>
      </c>
      <c r="H447" s="66" t="s">
        <v>154</v>
      </c>
      <c r="I447" s="68" t="s">
        <v>155</v>
      </c>
      <c r="J447" s="69">
        <v>1472</v>
      </c>
      <c r="K447" s="70">
        <v>42982</v>
      </c>
      <c r="L447" s="70">
        <v>43100</v>
      </c>
      <c r="M447" s="71"/>
      <c r="N447" s="71"/>
      <c r="O447" s="69"/>
      <c r="P447" s="69"/>
      <c r="Q447" s="69">
        <v>862.66000000000008</v>
      </c>
      <c r="R447" s="69">
        <f t="shared" si="7"/>
        <v>862.66000000000008</v>
      </c>
      <c r="S447" s="72"/>
      <c r="T447" s="24"/>
    </row>
    <row r="448" spans="1:20" s="64" customFormat="1" ht="31.5" x14ac:dyDescent="0.25">
      <c r="A448" s="65"/>
      <c r="B448" s="65">
        <v>2017</v>
      </c>
      <c r="C448" s="65" t="s">
        <v>1432</v>
      </c>
      <c r="D448" s="66" t="s">
        <v>1433</v>
      </c>
      <c r="E448" s="66" t="s">
        <v>58</v>
      </c>
      <c r="F448" s="67" t="s">
        <v>1434</v>
      </c>
      <c r="G448" s="68" t="s">
        <v>1435</v>
      </c>
      <c r="H448" s="66" t="s">
        <v>1434</v>
      </c>
      <c r="I448" s="68" t="s">
        <v>1435</v>
      </c>
      <c r="J448" s="69">
        <v>560</v>
      </c>
      <c r="K448" s="70">
        <v>42983</v>
      </c>
      <c r="L448" s="70">
        <v>43100</v>
      </c>
      <c r="M448" s="71"/>
      <c r="N448" s="71"/>
      <c r="O448" s="69"/>
      <c r="P448" s="69"/>
      <c r="Q448" s="69">
        <v>558.38</v>
      </c>
      <c r="R448" s="69">
        <f t="shared" si="7"/>
        <v>558.38</v>
      </c>
      <c r="S448" s="72"/>
      <c r="T448" s="24"/>
    </row>
    <row r="449" spans="1:20" s="64" customFormat="1" ht="31.5" x14ac:dyDescent="0.25">
      <c r="A449" s="65"/>
      <c r="B449" s="65">
        <v>2017</v>
      </c>
      <c r="C449" s="65" t="s">
        <v>1436</v>
      </c>
      <c r="D449" s="66" t="s">
        <v>1437</v>
      </c>
      <c r="E449" s="66" t="s">
        <v>58</v>
      </c>
      <c r="F449" s="67" t="s">
        <v>56</v>
      </c>
      <c r="G449" s="68" t="s">
        <v>57</v>
      </c>
      <c r="H449" s="66" t="s">
        <v>56</v>
      </c>
      <c r="I449" s="68" t="s">
        <v>57</v>
      </c>
      <c r="J449" s="69">
        <v>4300</v>
      </c>
      <c r="K449" s="70">
        <v>42989</v>
      </c>
      <c r="L449" s="70">
        <v>43008</v>
      </c>
      <c r="M449" s="71"/>
      <c r="N449" s="71"/>
      <c r="O449" s="69"/>
      <c r="P449" s="69"/>
      <c r="Q449" s="69">
        <v>4181.4367000000002</v>
      </c>
      <c r="R449" s="69">
        <f t="shared" si="7"/>
        <v>4181.4367000000002</v>
      </c>
      <c r="S449" s="72"/>
      <c r="T449" s="24"/>
    </row>
    <row r="450" spans="1:20" s="64" customFormat="1" ht="31.5" x14ac:dyDescent="0.25">
      <c r="A450" s="65"/>
      <c r="B450" s="65">
        <v>2017</v>
      </c>
      <c r="C450" s="65" t="s">
        <v>1438</v>
      </c>
      <c r="D450" s="66" t="s">
        <v>1439</v>
      </c>
      <c r="E450" s="66" t="s">
        <v>55</v>
      </c>
      <c r="F450" s="67" t="s">
        <v>1064</v>
      </c>
      <c r="G450" s="68" t="s">
        <v>41</v>
      </c>
      <c r="H450" s="66" t="s">
        <v>1064</v>
      </c>
      <c r="I450" s="68" t="s">
        <v>41</v>
      </c>
      <c r="J450" s="69">
        <v>6100</v>
      </c>
      <c r="K450" s="70">
        <v>42991</v>
      </c>
      <c r="L450" s="70">
        <v>43100</v>
      </c>
      <c r="M450" s="71"/>
      <c r="N450" s="71"/>
      <c r="O450" s="69"/>
      <c r="P450" s="69"/>
      <c r="Q450" s="69">
        <v>0</v>
      </c>
      <c r="R450" s="69">
        <f t="shared" si="7"/>
        <v>0</v>
      </c>
      <c r="S450" s="72"/>
      <c r="T450" s="24"/>
    </row>
    <row r="451" spans="1:20" s="64" customFormat="1" ht="31.5" x14ac:dyDescent="0.25">
      <c r="A451" s="65"/>
      <c r="B451" s="65">
        <v>2017</v>
      </c>
      <c r="C451" s="65" t="s">
        <v>1440</v>
      </c>
      <c r="D451" s="66" t="s">
        <v>1441</v>
      </c>
      <c r="E451" s="66" t="s">
        <v>55</v>
      </c>
      <c r="F451" s="67" t="s">
        <v>265</v>
      </c>
      <c r="G451" s="68" t="s">
        <v>190</v>
      </c>
      <c r="H451" s="66" t="s">
        <v>265</v>
      </c>
      <c r="I451" s="68" t="s">
        <v>190</v>
      </c>
      <c r="J451" s="69">
        <v>34750</v>
      </c>
      <c r="K451" s="70">
        <v>42991</v>
      </c>
      <c r="L451" s="70">
        <v>43100</v>
      </c>
      <c r="M451" s="71"/>
      <c r="N451" s="71"/>
      <c r="O451" s="69"/>
      <c r="P451" s="69"/>
      <c r="Q451" s="69">
        <v>34472.04</v>
      </c>
      <c r="R451" s="69">
        <f t="shared" si="7"/>
        <v>34472.04</v>
      </c>
      <c r="S451" s="72"/>
      <c r="T451" s="24"/>
    </row>
    <row r="452" spans="1:20" s="64" customFormat="1" ht="31.5" x14ac:dyDescent="0.25">
      <c r="A452" s="65"/>
      <c r="B452" s="65">
        <v>2017</v>
      </c>
      <c r="C452" s="65" t="s">
        <v>1442</v>
      </c>
      <c r="D452" s="66" t="s">
        <v>1443</v>
      </c>
      <c r="E452" s="66" t="s">
        <v>55</v>
      </c>
      <c r="F452" s="67" t="s">
        <v>217</v>
      </c>
      <c r="G452" s="68" t="s">
        <v>218</v>
      </c>
      <c r="H452" s="66" t="s">
        <v>217</v>
      </c>
      <c r="I452" s="68" t="s">
        <v>218</v>
      </c>
      <c r="J452" s="69">
        <v>4100</v>
      </c>
      <c r="K452" s="70">
        <v>42991</v>
      </c>
      <c r="L452" s="70">
        <v>43100</v>
      </c>
      <c r="M452" s="71"/>
      <c r="N452" s="71"/>
      <c r="O452" s="69"/>
      <c r="P452" s="69"/>
      <c r="Q452" s="69">
        <v>4025.9608499999999</v>
      </c>
      <c r="R452" s="69">
        <f t="shared" si="7"/>
        <v>4025.9608499999999</v>
      </c>
      <c r="S452" s="72"/>
      <c r="T452" s="24"/>
    </row>
    <row r="453" spans="1:20" s="64" customFormat="1" ht="31.5" x14ac:dyDescent="0.25">
      <c r="A453" s="65"/>
      <c r="B453" s="65">
        <v>2017</v>
      </c>
      <c r="C453" s="65" t="s">
        <v>1444</v>
      </c>
      <c r="D453" s="66" t="s">
        <v>1441</v>
      </c>
      <c r="E453" s="66" t="s">
        <v>55</v>
      </c>
      <c r="F453" s="67" t="s">
        <v>322</v>
      </c>
      <c r="G453" s="68" t="s">
        <v>186</v>
      </c>
      <c r="H453" s="66" t="s">
        <v>322</v>
      </c>
      <c r="I453" s="68" t="s">
        <v>186</v>
      </c>
      <c r="J453" s="69">
        <v>9010</v>
      </c>
      <c r="K453" s="70">
        <v>42991</v>
      </c>
      <c r="L453" s="70">
        <v>43100</v>
      </c>
      <c r="M453" s="71"/>
      <c r="N453" s="71"/>
      <c r="O453" s="69"/>
      <c r="P453" s="69"/>
      <c r="Q453" s="69">
        <v>6392.4270500000039</v>
      </c>
      <c r="R453" s="69">
        <f t="shared" si="7"/>
        <v>6392.4270500000039</v>
      </c>
      <c r="S453" s="72"/>
      <c r="T453" s="24"/>
    </row>
    <row r="454" spans="1:20" s="64" customFormat="1" ht="31.5" x14ac:dyDescent="0.25">
      <c r="A454" s="65"/>
      <c r="B454" s="65">
        <v>2017</v>
      </c>
      <c r="C454" s="65" t="s">
        <v>1445</v>
      </c>
      <c r="D454" s="66" t="s">
        <v>1443</v>
      </c>
      <c r="E454" s="66" t="s">
        <v>55</v>
      </c>
      <c r="F454" s="67" t="s">
        <v>1446</v>
      </c>
      <c r="G454" s="68" t="s">
        <v>224</v>
      </c>
      <c r="H454" s="66" t="s">
        <v>1446</v>
      </c>
      <c r="I454" s="68" t="s">
        <v>224</v>
      </c>
      <c r="J454" s="69">
        <v>2700</v>
      </c>
      <c r="K454" s="70">
        <v>42991</v>
      </c>
      <c r="L454" s="70">
        <v>43100</v>
      </c>
      <c r="M454" s="71"/>
      <c r="N454" s="71"/>
      <c r="O454" s="69"/>
      <c r="P454" s="69"/>
      <c r="Q454" s="69">
        <v>2377.5976500000002</v>
      </c>
      <c r="R454" s="69">
        <f t="shared" si="7"/>
        <v>2377.5976500000002</v>
      </c>
      <c r="S454" s="72"/>
      <c r="T454" s="24"/>
    </row>
    <row r="455" spans="1:20" s="64" customFormat="1" ht="31.5" x14ac:dyDescent="0.25">
      <c r="A455" s="65"/>
      <c r="B455" s="65">
        <v>2017</v>
      </c>
      <c r="C455" s="65" t="s">
        <v>1447</v>
      </c>
      <c r="D455" s="66" t="s">
        <v>1448</v>
      </c>
      <c r="E455" s="66" t="s">
        <v>55</v>
      </c>
      <c r="F455" s="67" t="s">
        <v>1021</v>
      </c>
      <c r="G455" s="68" t="s">
        <v>182</v>
      </c>
      <c r="H455" s="66" t="s">
        <v>1021</v>
      </c>
      <c r="I455" s="68" t="s">
        <v>182</v>
      </c>
      <c r="J455" s="69">
        <v>12600</v>
      </c>
      <c r="K455" s="70">
        <v>42991</v>
      </c>
      <c r="L455" s="70">
        <v>43100</v>
      </c>
      <c r="M455" s="71"/>
      <c r="N455" s="71"/>
      <c r="O455" s="69"/>
      <c r="P455" s="69"/>
      <c r="Q455" s="69">
        <v>11519.20155</v>
      </c>
      <c r="R455" s="69">
        <f t="shared" si="7"/>
        <v>11519.20155</v>
      </c>
      <c r="S455" s="72"/>
      <c r="T455" s="24"/>
    </row>
    <row r="456" spans="1:20" s="64" customFormat="1" ht="31.5" x14ac:dyDescent="0.25">
      <c r="A456" s="65"/>
      <c r="B456" s="65">
        <v>2017</v>
      </c>
      <c r="C456" s="65" t="s">
        <v>1449</v>
      </c>
      <c r="D456" s="66" t="s">
        <v>1450</v>
      </c>
      <c r="E456" s="66" t="s">
        <v>58</v>
      </c>
      <c r="F456" s="67" t="s">
        <v>374</v>
      </c>
      <c r="G456" s="68" t="s">
        <v>375</v>
      </c>
      <c r="H456" s="66" t="s">
        <v>374</v>
      </c>
      <c r="I456" s="68" t="s">
        <v>375</v>
      </c>
      <c r="J456" s="69">
        <v>10000</v>
      </c>
      <c r="K456" s="70">
        <v>42991</v>
      </c>
      <c r="L456" s="70">
        <v>43100</v>
      </c>
      <c r="M456" s="71"/>
      <c r="N456" s="71"/>
      <c r="O456" s="69"/>
      <c r="P456" s="69"/>
      <c r="Q456" s="69">
        <v>3343.32</v>
      </c>
      <c r="R456" s="69">
        <f t="shared" ref="R456:R514" si="8">+P456+Q456</f>
        <v>3343.32</v>
      </c>
      <c r="S456" s="72"/>
      <c r="T456" s="24"/>
    </row>
    <row r="457" spans="1:20" s="64" customFormat="1" ht="31.5" x14ac:dyDescent="0.25">
      <c r="A457" s="65"/>
      <c r="B457" s="65">
        <v>2017</v>
      </c>
      <c r="C457" s="65" t="s">
        <v>1451</v>
      </c>
      <c r="D457" s="66" t="s">
        <v>1452</v>
      </c>
      <c r="E457" s="66" t="s">
        <v>58</v>
      </c>
      <c r="F457" s="67" t="s">
        <v>1453</v>
      </c>
      <c r="G457" s="68" t="s">
        <v>611</v>
      </c>
      <c r="H457" s="66" t="s">
        <v>1453</v>
      </c>
      <c r="I457" s="68" t="s">
        <v>611</v>
      </c>
      <c r="J457" s="69">
        <v>470</v>
      </c>
      <c r="K457" s="70">
        <v>42991</v>
      </c>
      <c r="L457" s="70">
        <v>43100</v>
      </c>
      <c r="M457" s="71"/>
      <c r="N457" s="71"/>
      <c r="O457" s="69"/>
      <c r="P457" s="69"/>
      <c r="Q457" s="69">
        <v>461.1696</v>
      </c>
      <c r="R457" s="69">
        <f t="shared" si="8"/>
        <v>461.1696</v>
      </c>
      <c r="S457" s="72"/>
      <c r="T457" s="24"/>
    </row>
    <row r="458" spans="1:20" s="64" customFormat="1" ht="31.5" x14ac:dyDescent="0.25">
      <c r="A458" s="65"/>
      <c r="B458" s="65">
        <v>2017</v>
      </c>
      <c r="C458" s="65" t="s">
        <v>1454</v>
      </c>
      <c r="D458" s="66" t="s">
        <v>1455</v>
      </c>
      <c r="E458" s="66" t="s">
        <v>58</v>
      </c>
      <c r="F458" s="67" t="s">
        <v>468</v>
      </c>
      <c r="G458" s="68" t="s">
        <v>338</v>
      </c>
      <c r="H458" s="66" t="s">
        <v>468</v>
      </c>
      <c r="I458" s="68" t="s">
        <v>338</v>
      </c>
      <c r="J458" s="69">
        <v>30030</v>
      </c>
      <c r="K458" s="70">
        <v>42991</v>
      </c>
      <c r="L458" s="70">
        <v>43100</v>
      </c>
      <c r="M458" s="71"/>
      <c r="N458" s="71"/>
      <c r="O458" s="69"/>
      <c r="P458" s="69"/>
      <c r="Q458" s="69">
        <v>7889.3595500000001</v>
      </c>
      <c r="R458" s="69">
        <f t="shared" si="8"/>
        <v>7889.3595500000001</v>
      </c>
      <c r="S458" s="72"/>
      <c r="T458" s="24"/>
    </row>
    <row r="459" spans="1:20" s="64" customFormat="1" ht="110.25" x14ac:dyDescent="0.25">
      <c r="A459" s="65"/>
      <c r="B459" s="65">
        <v>2017</v>
      </c>
      <c r="C459" s="65">
        <v>7207538882</v>
      </c>
      <c r="D459" s="66" t="s">
        <v>1456</v>
      </c>
      <c r="E459" s="66" t="s">
        <v>77</v>
      </c>
      <c r="F459" s="67" t="s">
        <v>1457</v>
      </c>
      <c r="G459" s="68" t="s">
        <v>1458</v>
      </c>
      <c r="H459" s="66" t="s">
        <v>1459</v>
      </c>
      <c r="I459" s="68" t="s">
        <v>1460</v>
      </c>
      <c r="J459" s="69">
        <v>95000</v>
      </c>
      <c r="K459" s="70">
        <v>42996</v>
      </c>
      <c r="L459" s="70">
        <v>44196</v>
      </c>
      <c r="M459" s="71"/>
      <c r="N459" s="71"/>
      <c r="O459" s="69"/>
      <c r="P459" s="69"/>
      <c r="Q459" s="69">
        <v>0</v>
      </c>
      <c r="R459" s="69">
        <f t="shared" si="8"/>
        <v>0</v>
      </c>
      <c r="S459" s="72"/>
      <c r="T459" s="24"/>
    </row>
    <row r="460" spans="1:20" s="64" customFormat="1" ht="31.5" x14ac:dyDescent="0.25">
      <c r="A460" s="65"/>
      <c r="B460" s="65">
        <v>2017</v>
      </c>
      <c r="C460" s="65" t="s">
        <v>1461</v>
      </c>
      <c r="D460" s="66" t="s">
        <v>1462</v>
      </c>
      <c r="E460" s="66" t="s">
        <v>77</v>
      </c>
      <c r="F460" s="67" t="s">
        <v>395</v>
      </c>
      <c r="G460" s="68" t="s">
        <v>81</v>
      </c>
      <c r="H460" s="66" t="s">
        <v>395</v>
      </c>
      <c r="I460" s="68" t="s">
        <v>81</v>
      </c>
      <c r="J460" s="69">
        <v>75000</v>
      </c>
      <c r="K460" s="70">
        <v>43000</v>
      </c>
      <c r="L460" s="70">
        <v>44196</v>
      </c>
      <c r="M460" s="71"/>
      <c r="N460" s="71"/>
      <c r="O460" s="69"/>
      <c r="P460" s="69"/>
      <c r="Q460" s="69">
        <v>0</v>
      </c>
      <c r="R460" s="69">
        <f t="shared" si="8"/>
        <v>0</v>
      </c>
      <c r="S460" s="72"/>
      <c r="T460" s="24"/>
    </row>
    <row r="461" spans="1:20" s="64" customFormat="1" ht="31.5" x14ac:dyDescent="0.25">
      <c r="A461" s="65"/>
      <c r="B461" s="65">
        <v>2017</v>
      </c>
      <c r="C461" s="65" t="s">
        <v>1463</v>
      </c>
      <c r="D461" s="66" t="s">
        <v>1464</v>
      </c>
      <c r="E461" s="66" t="s">
        <v>58</v>
      </c>
      <c r="F461" s="67" t="s">
        <v>679</v>
      </c>
      <c r="G461" s="68" t="s">
        <v>680</v>
      </c>
      <c r="H461" s="66" t="s">
        <v>679</v>
      </c>
      <c r="I461" s="68" t="s">
        <v>680</v>
      </c>
      <c r="J461" s="69">
        <v>590</v>
      </c>
      <c r="K461" s="70">
        <v>43000</v>
      </c>
      <c r="L461" s="70">
        <v>43100</v>
      </c>
      <c r="M461" s="71"/>
      <c r="N461" s="71"/>
      <c r="O461" s="69"/>
      <c r="P461" s="69"/>
      <c r="Q461" s="69">
        <v>590</v>
      </c>
      <c r="R461" s="69">
        <f t="shared" si="8"/>
        <v>590</v>
      </c>
      <c r="S461" s="72"/>
      <c r="T461" s="24"/>
    </row>
    <row r="462" spans="1:20" s="64" customFormat="1" ht="31.5" x14ac:dyDescent="0.25">
      <c r="A462" s="65"/>
      <c r="B462" s="65">
        <v>2017</v>
      </c>
      <c r="C462" s="65" t="s">
        <v>1465</v>
      </c>
      <c r="D462" s="66" t="s">
        <v>1466</v>
      </c>
      <c r="E462" s="66" t="s">
        <v>58</v>
      </c>
      <c r="F462" s="67" t="s">
        <v>460</v>
      </c>
      <c r="G462" s="68" t="s">
        <v>461</v>
      </c>
      <c r="H462" s="66" t="s">
        <v>460</v>
      </c>
      <c r="I462" s="68" t="s">
        <v>461</v>
      </c>
      <c r="J462" s="69">
        <v>2339</v>
      </c>
      <c r="K462" s="70">
        <v>43000</v>
      </c>
      <c r="L462" s="70">
        <v>43100</v>
      </c>
      <c r="M462" s="71"/>
      <c r="N462" s="71"/>
      <c r="O462" s="69"/>
      <c r="P462" s="69"/>
      <c r="Q462" s="69">
        <v>0</v>
      </c>
      <c r="R462" s="69">
        <f t="shared" si="8"/>
        <v>0</v>
      </c>
      <c r="S462" s="72"/>
      <c r="T462" s="24"/>
    </row>
    <row r="463" spans="1:20" s="64" customFormat="1" ht="31.5" x14ac:dyDescent="0.25">
      <c r="A463" s="65"/>
      <c r="B463" s="65">
        <v>2017</v>
      </c>
      <c r="C463" s="65" t="s">
        <v>1467</v>
      </c>
      <c r="D463" s="66" t="s">
        <v>1468</v>
      </c>
      <c r="E463" s="66" t="s">
        <v>58</v>
      </c>
      <c r="F463" s="67" t="s">
        <v>1186</v>
      </c>
      <c r="G463" s="68" t="s">
        <v>1187</v>
      </c>
      <c r="H463" s="66" t="s">
        <v>1186</v>
      </c>
      <c r="I463" s="68" t="s">
        <v>1187</v>
      </c>
      <c r="J463" s="69">
        <v>1794</v>
      </c>
      <c r="K463" s="70">
        <v>43003</v>
      </c>
      <c r="L463" s="70">
        <v>43100</v>
      </c>
      <c r="M463" s="71"/>
      <c r="N463" s="71"/>
      <c r="O463" s="69"/>
      <c r="P463" s="69"/>
      <c r="Q463" s="69">
        <v>0</v>
      </c>
      <c r="R463" s="69">
        <f t="shared" si="8"/>
        <v>0</v>
      </c>
      <c r="S463" s="72"/>
      <c r="T463" s="24"/>
    </row>
    <row r="464" spans="1:20" s="64" customFormat="1" ht="31.5" x14ac:dyDescent="0.25">
      <c r="A464" s="65"/>
      <c r="B464" s="65">
        <v>2017</v>
      </c>
      <c r="C464" s="65" t="s">
        <v>1469</v>
      </c>
      <c r="D464" s="66" t="s">
        <v>755</v>
      </c>
      <c r="E464" s="66" t="s">
        <v>58</v>
      </c>
      <c r="F464" s="67" t="s">
        <v>1037</v>
      </c>
      <c r="G464" s="68" t="s">
        <v>1038</v>
      </c>
      <c r="H464" s="66" t="s">
        <v>1037</v>
      </c>
      <c r="I464" s="68" t="s">
        <v>1038</v>
      </c>
      <c r="J464" s="69">
        <v>24403.4</v>
      </c>
      <c r="K464" s="70">
        <v>43003</v>
      </c>
      <c r="L464" s="70">
        <v>43100</v>
      </c>
      <c r="M464" s="71"/>
      <c r="N464" s="71"/>
      <c r="O464" s="69"/>
      <c r="P464" s="69"/>
      <c r="Q464" s="69">
        <v>0</v>
      </c>
      <c r="R464" s="69">
        <f t="shared" si="8"/>
        <v>0</v>
      </c>
      <c r="S464" s="72"/>
      <c r="T464" s="24"/>
    </row>
    <row r="465" spans="1:20" s="64" customFormat="1" ht="31.5" x14ac:dyDescent="0.25">
      <c r="A465" s="65"/>
      <c r="B465" s="65">
        <v>2017</v>
      </c>
      <c r="C465" s="65" t="s">
        <v>1470</v>
      </c>
      <c r="D465" s="66" t="s">
        <v>166</v>
      </c>
      <c r="E465" s="66" t="s">
        <v>58</v>
      </c>
      <c r="F465" s="67" t="s">
        <v>374</v>
      </c>
      <c r="G465" s="68" t="s">
        <v>375</v>
      </c>
      <c r="H465" s="66" t="s">
        <v>374</v>
      </c>
      <c r="I465" s="68" t="s">
        <v>375</v>
      </c>
      <c r="J465" s="69">
        <v>12500</v>
      </c>
      <c r="K465" s="70">
        <v>43003</v>
      </c>
      <c r="L465" s="70">
        <v>43100</v>
      </c>
      <c r="M465" s="71"/>
      <c r="N465" s="71"/>
      <c r="O465" s="69"/>
      <c r="P465" s="69"/>
      <c r="Q465" s="69">
        <v>0</v>
      </c>
      <c r="R465" s="69">
        <f t="shared" si="8"/>
        <v>0</v>
      </c>
      <c r="S465" s="72"/>
      <c r="T465" s="24"/>
    </row>
    <row r="466" spans="1:20" s="64" customFormat="1" ht="31.5" x14ac:dyDescent="0.25">
      <c r="A466" s="65"/>
      <c r="B466" s="65">
        <v>2017</v>
      </c>
      <c r="C466" s="65" t="s">
        <v>1471</v>
      </c>
      <c r="D466" s="66" t="s">
        <v>1464</v>
      </c>
      <c r="E466" s="66" t="s">
        <v>58</v>
      </c>
      <c r="F466" s="67" t="s">
        <v>1472</v>
      </c>
      <c r="G466" s="68" t="s">
        <v>1473</v>
      </c>
      <c r="H466" s="66" t="s">
        <v>1472</v>
      </c>
      <c r="I466" s="68" t="s">
        <v>1473</v>
      </c>
      <c r="J466" s="69">
        <v>1980</v>
      </c>
      <c r="K466" s="70">
        <v>43006</v>
      </c>
      <c r="L466" s="70">
        <v>43100</v>
      </c>
      <c r="M466" s="71"/>
      <c r="N466" s="71"/>
      <c r="O466" s="69"/>
      <c r="P466" s="69"/>
      <c r="Q466" s="69">
        <v>0</v>
      </c>
      <c r="R466" s="69">
        <f t="shared" si="8"/>
        <v>0</v>
      </c>
      <c r="S466" s="72"/>
      <c r="T466" s="24"/>
    </row>
    <row r="467" spans="1:20" s="64" customFormat="1" ht="31.5" x14ac:dyDescent="0.25">
      <c r="A467" s="65"/>
      <c r="B467" s="65">
        <v>2017</v>
      </c>
      <c r="C467" s="65" t="s">
        <v>1474</v>
      </c>
      <c r="D467" s="66" t="s">
        <v>1475</v>
      </c>
      <c r="E467" s="66" t="s">
        <v>58</v>
      </c>
      <c r="F467" s="67" t="s">
        <v>309</v>
      </c>
      <c r="G467" s="68" t="s">
        <v>310</v>
      </c>
      <c r="H467" s="66" t="s">
        <v>309</v>
      </c>
      <c r="I467" s="68" t="s">
        <v>310</v>
      </c>
      <c r="J467" s="69">
        <v>2000</v>
      </c>
      <c r="K467" s="70">
        <v>43006</v>
      </c>
      <c r="L467" s="70">
        <v>43100</v>
      </c>
      <c r="M467" s="71"/>
      <c r="N467" s="71"/>
      <c r="O467" s="69"/>
      <c r="P467" s="69"/>
      <c r="Q467" s="69">
        <v>1847.33</v>
      </c>
      <c r="R467" s="69">
        <f t="shared" si="8"/>
        <v>1847.33</v>
      </c>
      <c r="S467" s="72"/>
      <c r="T467" s="24"/>
    </row>
    <row r="468" spans="1:20" s="64" customFormat="1" ht="31.5" x14ac:dyDescent="0.25">
      <c r="A468" s="65"/>
      <c r="B468" s="65">
        <v>2017</v>
      </c>
      <c r="C468" s="65" t="s">
        <v>1476</v>
      </c>
      <c r="D468" s="66" t="s">
        <v>1477</v>
      </c>
      <c r="E468" s="66" t="s">
        <v>58</v>
      </c>
      <c r="F468" s="67" t="s">
        <v>282</v>
      </c>
      <c r="G468" s="68" t="s">
        <v>283</v>
      </c>
      <c r="H468" s="66" t="s">
        <v>282</v>
      </c>
      <c r="I468" s="68" t="s">
        <v>283</v>
      </c>
      <c r="J468" s="69">
        <v>861.12</v>
      </c>
      <c r="K468" s="70">
        <v>43006</v>
      </c>
      <c r="L468" s="70">
        <v>43100</v>
      </c>
      <c r="M468" s="71"/>
      <c r="N468" s="71"/>
      <c r="O468" s="69"/>
      <c r="P468" s="69"/>
      <c r="Q468" s="69">
        <v>861.12</v>
      </c>
      <c r="R468" s="69">
        <f t="shared" si="8"/>
        <v>861.12</v>
      </c>
      <c r="S468" s="72"/>
      <c r="T468" s="24"/>
    </row>
    <row r="469" spans="1:20" s="64" customFormat="1" ht="31.5" x14ac:dyDescent="0.25">
      <c r="A469" s="65"/>
      <c r="B469" s="65">
        <v>2017</v>
      </c>
      <c r="C469" s="65" t="s">
        <v>1478</v>
      </c>
      <c r="D469" s="66" t="s">
        <v>1479</v>
      </c>
      <c r="E469" s="66" t="s">
        <v>58</v>
      </c>
      <c r="F469" s="67" t="s">
        <v>844</v>
      </c>
      <c r="G469" s="68" t="s">
        <v>845</v>
      </c>
      <c r="H469" s="66" t="s">
        <v>844</v>
      </c>
      <c r="I469" s="68" t="s">
        <v>845</v>
      </c>
      <c r="J469" s="69">
        <v>840</v>
      </c>
      <c r="K469" s="70">
        <v>43011</v>
      </c>
      <c r="L469" s="70">
        <v>43100</v>
      </c>
      <c r="M469" s="71"/>
      <c r="N469" s="71"/>
      <c r="O469" s="69"/>
      <c r="P469" s="69"/>
      <c r="Q469" s="69">
        <v>0</v>
      </c>
      <c r="R469" s="69">
        <f t="shared" si="8"/>
        <v>0</v>
      </c>
      <c r="S469" s="72"/>
      <c r="T469" s="24"/>
    </row>
    <row r="470" spans="1:20" s="64" customFormat="1" ht="47.25" x14ac:dyDescent="0.25">
      <c r="A470" s="65"/>
      <c r="B470" s="65">
        <v>2017</v>
      </c>
      <c r="C470" s="65" t="s">
        <v>1480</v>
      </c>
      <c r="D470" s="66" t="s">
        <v>1481</v>
      </c>
      <c r="E470" s="66" t="s">
        <v>58</v>
      </c>
      <c r="F470" s="67" t="s">
        <v>18</v>
      </c>
      <c r="G470" s="68" t="s">
        <v>17</v>
      </c>
      <c r="H470" s="66" t="s">
        <v>18</v>
      </c>
      <c r="I470" s="68" t="s">
        <v>17</v>
      </c>
      <c r="J470" s="69">
        <v>2184</v>
      </c>
      <c r="K470" s="70">
        <v>43011</v>
      </c>
      <c r="L470" s="70">
        <v>43100</v>
      </c>
      <c r="M470" s="71"/>
      <c r="N470" s="71"/>
      <c r="O470" s="69"/>
      <c r="P470" s="69"/>
      <c r="Q470" s="69">
        <v>0</v>
      </c>
      <c r="R470" s="69">
        <f t="shared" si="8"/>
        <v>0</v>
      </c>
      <c r="S470" s="72"/>
      <c r="T470" s="24"/>
    </row>
    <row r="471" spans="1:20" s="64" customFormat="1" ht="63" x14ac:dyDescent="0.25">
      <c r="A471" s="65"/>
      <c r="B471" s="65">
        <v>2017</v>
      </c>
      <c r="C471" s="65" t="s">
        <v>1482</v>
      </c>
      <c r="D471" s="66" t="s">
        <v>1483</v>
      </c>
      <c r="E471" s="66" t="s">
        <v>77</v>
      </c>
      <c r="F471" s="67" t="s">
        <v>1484</v>
      </c>
      <c r="G471" s="68" t="s">
        <v>1485</v>
      </c>
      <c r="H471" s="66" t="s">
        <v>1486</v>
      </c>
      <c r="I471" s="68" t="s">
        <v>1487</v>
      </c>
      <c r="J471" s="69">
        <v>30800</v>
      </c>
      <c r="K471" s="70">
        <v>43012</v>
      </c>
      <c r="L471" s="70">
        <v>43465</v>
      </c>
      <c r="M471" s="71"/>
      <c r="N471" s="71"/>
      <c r="O471" s="69"/>
      <c r="P471" s="69"/>
      <c r="Q471" s="69">
        <v>0</v>
      </c>
      <c r="R471" s="69">
        <f t="shared" si="8"/>
        <v>0</v>
      </c>
      <c r="S471" s="72"/>
      <c r="T471" s="24"/>
    </row>
    <row r="472" spans="1:20" s="64" customFormat="1" ht="63" x14ac:dyDescent="0.25">
      <c r="A472" s="65"/>
      <c r="B472" s="65">
        <v>2017</v>
      </c>
      <c r="C472" s="65">
        <v>7225935632</v>
      </c>
      <c r="D472" s="66" t="s">
        <v>1488</v>
      </c>
      <c r="E472" s="66" t="s">
        <v>77</v>
      </c>
      <c r="F472" s="67" t="s">
        <v>1489</v>
      </c>
      <c r="G472" s="68" t="s">
        <v>1490</v>
      </c>
      <c r="H472" s="66" t="s">
        <v>1159</v>
      </c>
      <c r="I472" s="68" t="s">
        <v>19</v>
      </c>
      <c r="J472" s="69">
        <v>96322</v>
      </c>
      <c r="K472" s="70">
        <v>43012</v>
      </c>
      <c r="L472" s="70">
        <v>43465</v>
      </c>
      <c r="M472" s="71"/>
      <c r="N472" s="71"/>
      <c r="O472" s="69"/>
      <c r="P472" s="69"/>
      <c r="Q472" s="69">
        <v>0</v>
      </c>
      <c r="R472" s="69">
        <f t="shared" si="8"/>
        <v>0</v>
      </c>
      <c r="S472" s="72"/>
      <c r="T472" s="24"/>
    </row>
    <row r="473" spans="1:20" s="64" customFormat="1" ht="47.25" x14ac:dyDescent="0.25">
      <c r="A473" s="65"/>
      <c r="B473" s="65">
        <v>2017</v>
      </c>
      <c r="C473" s="65" t="s">
        <v>1491</v>
      </c>
      <c r="D473" s="66" t="s">
        <v>1492</v>
      </c>
      <c r="E473" s="66" t="s">
        <v>77</v>
      </c>
      <c r="F473" s="67" t="s">
        <v>1493</v>
      </c>
      <c r="G473" s="68" t="s">
        <v>1158</v>
      </c>
      <c r="H473" s="66" t="s">
        <v>1159</v>
      </c>
      <c r="I473" s="68" t="s">
        <v>19</v>
      </c>
      <c r="J473" s="69">
        <v>37440.6</v>
      </c>
      <c r="K473" s="70">
        <v>43012</v>
      </c>
      <c r="L473" s="70">
        <v>43465</v>
      </c>
      <c r="M473" s="71"/>
      <c r="N473" s="71"/>
      <c r="O473" s="69"/>
      <c r="P473" s="69"/>
      <c r="Q473" s="69">
        <v>0</v>
      </c>
      <c r="R473" s="69">
        <f t="shared" si="8"/>
        <v>0</v>
      </c>
      <c r="S473" s="72"/>
      <c r="T473" s="24"/>
    </row>
    <row r="474" spans="1:20" s="64" customFormat="1" ht="31.5" x14ac:dyDescent="0.25">
      <c r="A474" s="65"/>
      <c r="B474" s="65">
        <v>2017</v>
      </c>
      <c r="C474" s="65" t="s">
        <v>1494</v>
      </c>
      <c r="D474" s="66" t="s">
        <v>1495</v>
      </c>
      <c r="E474" s="66" t="s">
        <v>58</v>
      </c>
      <c r="F474" s="67" t="s">
        <v>869</v>
      </c>
      <c r="G474" s="68" t="s">
        <v>870</v>
      </c>
      <c r="H474" s="66" t="s">
        <v>869</v>
      </c>
      <c r="I474" s="68" t="s">
        <v>870</v>
      </c>
      <c r="J474" s="69">
        <v>9975</v>
      </c>
      <c r="K474" s="70">
        <v>43013</v>
      </c>
      <c r="L474" s="70">
        <v>43100</v>
      </c>
      <c r="M474" s="71"/>
      <c r="N474" s="71"/>
      <c r="O474" s="69"/>
      <c r="P474" s="69"/>
      <c r="Q474" s="69">
        <v>0</v>
      </c>
      <c r="R474" s="69">
        <f t="shared" si="8"/>
        <v>0</v>
      </c>
      <c r="S474" s="72"/>
      <c r="T474" s="24"/>
    </row>
    <row r="475" spans="1:20" s="64" customFormat="1" ht="31.5" x14ac:dyDescent="0.25">
      <c r="A475" s="65"/>
      <c r="B475" s="65">
        <v>2017</v>
      </c>
      <c r="C475" s="65" t="s">
        <v>1496</v>
      </c>
      <c r="D475" s="66" t="s">
        <v>1497</v>
      </c>
      <c r="E475" s="66" t="s">
        <v>58</v>
      </c>
      <c r="F475" s="67" t="s">
        <v>400</v>
      </c>
      <c r="G475" s="68" t="s">
        <v>401</v>
      </c>
      <c r="H475" s="66" t="s">
        <v>400</v>
      </c>
      <c r="I475" s="68" t="s">
        <v>401</v>
      </c>
      <c r="J475" s="69">
        <v>9750</v>
      </c>
      <c r="K475" s="70">
        <v>43013</v>
      </c>
      <c r="L475" s="70">
        <v>43100</v>
      </c>
      <c r="M475" s="71"/>
      <c r="N475" s="71"/>
      <c r="O475" s="69"/>
      <c r="P475" s="69"/>
      <c r="Q475" s="69">
        <v>0</v>
      </c>
      <c r="R475" s="69">
        <f t="shared" si="8"/>
        <v>0</v>
      </c>
      <c r="S475" s="72"/>
      <c r="T475" s="24"/>
    </row>
    <row r="476" spans="1:20" s="64" customFormat="1" ht="31.5" x14ac:dyDescent="0.25">
      <c r="A476" s="65"/>
      <c r="B476" s="65">
        <v>2017</v>
      </c>
      <c r="C476" s="65" t="s">
        <v>1498</v>
      </c>
      <c r="D476" s="66" t="s">
        <v>1499</v>
      </c>
      <c r="E476" s="66" t="s">
        <v>58</v>
      </c>
      <c r="F476" s="67" t="s">
        <v>244</v>
      </c>
      <c r="G476" s="68" t="s">
        <v>245</v>
      </c>
      <c r="H476" s="66" t="s">
        <v>244</v>
      </c>
      <c r="I476" s="68" t="s">
        <v>245</v>
      </c>
      <c r="J476" s="69">
        <v>570</v>
      </c>
      <c r="K476" s="70">
        <v>43018</v>
      </c>
      <c r="L476" s="70">
        <v>43100</v>
      </c>
      <c r="M476" s="71"/>
      <c r="N476" s="71"/>
      <c r="O476" s="69"/>
      <c r="P476" s="69"/>
      <c r="Q476" s="69">
        <v>0</v>
      </c>
      <c r="R476" s="69">
        <f t="shared" si="8"/>
        <v>0</v>
      </c>
      <c r="S476" s="72"/>
      <c r="T476" s="24"/>
    </row>
    <row r="477" spans="1:20" s="64" customFormat="1" ht="31.5" x14ac:dyDescent="0.25">
      <c r="A477" s="65"/>
      <c r="B477" s="65">
        <v>2017</v>
      </c>
      <c r="C477" s="65" t="s">
        <v>1500</v>
      </c>
      <c r="D477" s="66" t="s">
        <v>1501</v>
      </c>
      <c r="E477" s="66" t="s">
        <v>50</v>
      </c>
      <c r="F477" s="66" t="s">
        <v>1502</v>
      </c>
      <c r="G477" s="68" t="s">
        <v>136</v>
      </c>
      <c r="H477" s="66" t="s">
        <v>1502</v>
      </c>
      <c r="I477" s="68" t="s">
        <v>136</v>
      </c>
      <c r="J477" s="69">
        <v>64500</v>
      </c>
      <c r="K477" s="70">
        <v>43021</v>
      </c>
      <c r="L477" s="70">
        <v>43131</v>
      </c>
      <c r="M477" s="71"/>
      <c r="N477" s="71"/>
      <c r="O477" s="69"/>
      <c r="P477" s="69"/>
      <c r="Q477" s="69">
        <v>0</v>
      </c>
      <c r="R477" s="69">
        <f t="shared" si="8"/>
        <v>0</v>
      </c>
      <c r="S477" s="72"/>
      <c r="T477" s="24"/>
    </row>
    <row r="478" spans="1:20" s="64" customFormat="1" ht="31.5" x14ac:dyDescent="0.25">
      <c r="A478" s="65"/>
      <c r="B478" s="65">
        <v>2017</v>
      </c>
      <c r="C478" s="65" t="s">
        <v>1503</v>
      </c>
      <c r="D478" s="66" t="s">
        <v>1504</v>
      </c>
      <c r="E478" s="66" t="s">
        <v>58</v>
      </c>
      <c r="F478" s="67" t="s">
        <v>750</v>
      </c>
      <c r="G478" s="68" t="s">
        <v>751</v>
      </c>
      <c r="H478" s="66" t="s">
        <v>750</v>
      </c>
      <c r="I478" s="68" t="s">
        <v>751</v>
      </c>
      <c r="J478" s="69">
        <v>750</v>
      </c>
      <c r="K478" s="70">
        <v>43024</v>
      </c>
      <c r="L478" s="70">
        <v>43100</v>
      </c>
      <c r="M478" s="71"/>
      <c r="N478" s="71"/>
      <c r="O478" s="69"/>
      <c r="P478" s="69"/>
      <c r="Q478" s="69">
        <v>0</v>
      </c>
      <c r="R478" s="69">
        <f t="shared" si="8"/>
        <v>0</v>
      </c>
      <c r="S478" s="72"/>
      <c r="T478" s="24"/>
    </row>
    <row r="479" spans="1:20" s="64" customFormat="1" ht="31.5" x14ac:dyDescent="0.25">
      <c r="A479" s="65"/>
      <c r="B479" s="65">
        <v>2017</v>
      </c>
      <c r="C479" s="65" t="s">
        <v>1505</v>
      </c>
      <c r="D479" s="66" t="s">
        <v>1506</v>
      </c>
      <c r="E479" s="66" t="s">
        <v>58</v>
      </c>
      <c r="F479" s="67" t="s">
        <v>861</v>
      </c>
      <c r="G479" s="68" t="s">
        <v>862</v>
      </c>
      <c r="H479" s="66" t="s">
        <v>861</v>
      </c>
      <c r="I479" s="68" t="s">
        <v>862</v>
      </c>
      <c r="J479" s="69">
        <v>300</v>
      </c>
      <c r="K479" s="70">
        <v>43024</v>
      </c>
      <c r="L479" s="70">
        <v>43100</v>
      </c>
      <c r="M479" s="71"/>
      <c r="N479" s="71"/>
      <c r="O479" s="69"/>
      <c r="P479" s="69"/>
      <c r="Q479" s="69">
        <v>0</v>
      </c>
      <c r="R479" s="69">
        <f t="shared" si="8"/>
        <v>0</v>
      </c>
      <c r="S479" s="72"/>
      <c r="T479" s="24"/>
    </row>
    <row r="480" spans="1:20" s="64" customFormat="1" ht="31.5" x14ac:dyDescent="0.25">
      <c r="A480" s="65"/>
      <c r="B480" s="65">
        <v>2017</v>
      </c>
      <c r="C480" s="65" t="s">
        <v>1507</v>
      </c>
      <c r="D480" s="66" t="s">
        <v>1508</v>
      </c>
      <c r="E480" s="66" t="s">
        <v>58</v>
      </c>
      <c r="F480" s="67" t="s">
        <v>1509</v>
      </c>
      <c r="G480" s="68" t="s">
        <v>1510</v>
      </c>
      <c r="H480" s="66" t="s">
        <v>1509</v>
      </c>
      <c r="I480" s="68" t="s">
        <v>1510</v>
      </c>
      <c r="J480" s="69">
        <v>790</v>
      </c>
      <c r="K480" s="70">
        <v>43024</v>
      </c>
      <c r="L480" s="70">
        <v>43100</v>
      </c>
      <c r="M480" s="71"/>
      <c r="N480" s="71"/>
      <c r="O480" s="69"/>
      <c r="P480" s="69"/>
      <c r="Q480" s="69">
        <v>0</v>
      </c>
      <c r="R480" s="69">
        <f t="shared" si="8"/>
        <v>0</v>
      </c>
      <c r="S480" s="72"/>
      <c r="T480" s="24"/>
    </row>
    <row r="481" spans="1:20" s="64" customFormat="1" ht="31.5" x14ac:dyDescent="0.25">
      <c r="A481" s="65"/>
      <c r="B481" s="65">
        <v>2017</v>
      </c>
      <c r="C481" s="65" t="s">
        <v>1511</v>
      </c>
      <c r="D481" s="66" t="s">
        <v>1512</v>
      </c>
      <c r="E481" s="66" t="s">
        <v>58</v>
      </c>
      <c r="F481" s="67" t="s">
        <v>1513</v>
      </c>
      <c r="G481" s="68" t="s">
        <v>1514</v>
      </c>
      <c r="H481" s="66" t="s">
        <v>1513</v>
      </c>
      <c r="I481" s="68" t="s">
        <v>1514</v>
      </c>
      <c r="J481" s="69">
        <v>3320</v>
      </c>
      <c r="K481" s="70">
        <v>43026</v>
      </c>
      <c r="L481" s="70">
        <v>43100</v>
      </c>
      <c r="M481" s="71"/>
      <c r="N481" s="71"/>
      <c r="O481" s="69"/>
      <c r="P481" s="69"/>
      <c r="Q481" s="69">
        <v>0</v>
      </c>
      <c r="R481" s="69">
        <f t="shared" si="8"/>
        <v>0</v>
      </c>
      <c r="S481" s="72"/>
      <c r="T481" s="24"/>
    </row>
    <row r="482" spans="1:20" s="64" customFormat="1" ht="31.5" x14ac:dyDescent="0.25">
      <c r="A482" s="65"/>
      <c r="B482" s="65">
        <v>2017</v>
      </c>
      <c r="C482" s="65" t="s">
        <v>1515</v>
      </c>
      <c r="D482" s="66" t="s">
        <v>1516</v>
      </c>
      <c r="E482" s="66" t="s">
        <v>58</v>
      </c>
      <c r="F482" s="67" t="s">
        <v>25</v>
      </c>
      <c r="G482" s="68" t="s">
        <v>26</v>
      </c>
      <c r="H482" s="66" t="s">
        <v>25</v>
      </c>
      <c r="I482" s="68" t="s">
        <v>26</v>
      </c>
      <c r="J482" s="69">
        <v>4950</v>
      </c>
      <c r="K482" s="70">
        <v>43026</v>
      </c>
      <c r="L482" s="70">
        <v>43100</v>
      </c>
      <c r="M482" s="71"/>
      <c r="N482" s="71"/>
      <c r="O482" s="69"/>
      <c r="P482" s="69"/>
      <c r="Q482" s="69">
        <v>0</v>
      </c>
      <c r="R482" s="69">
        <f t="shared" si="8"/>
        <v>0</v>
      </c>
      <c r="S482" s="72"/>
      <c r="T482" s="24"/>
    </row>
    <row r="483" spans="1:20" s="64" customFormat="1" x14ac:dyDescent="0.25">
      <c r="A483" s="65"/>
      <c r="B483" s="65">
        <v>2017</v>
      </c>
      <c r="C483" s="65">
        <v>7250812758</v>
      </c>
      <c r="D483" s="66" t="s">
        <v>1517</v>
      </c>
      <c r="E483" s="66" t="s">
        <v>77</v>
      </c>
      <c r="F483" s="67" t="s">
        <v>367</v>
      </c>
      <c r="G483" s="68" t="s">
        <v>368</v>
      </c>
      <c r="H483" s="66" t="s">
        <v>367</v>
      </c>
      <c r="I483" s="68" t="s">
        <v>368</v>
      </c>
      <c r="J483" s="69">
        <v>370000</v>
      </c>
      <c r="K483" s="70">
        <v>43032</v>
      </c>
      <c r="L483" s="70">
        <v>43465</v>
      </c>
      <c r="M483" s="71"/>
      <c r="N483" s="71"/>
      <c r="O483" s="69"/>
      <c r="P483" s="69"/>
      <c r="Q483" s="69">
        <v>0</v>
      </c>
      <c r="R483" s="69">
        <f t="shared" si="8"/>
        <v>0</v>
      </c>
      <c r="S483" s="72"/>
      <c r="T483" s="24"/>
    </row>
    <row r="484" spans="1:20" s="64" customFormat="1" ht="31.5" x14ac:dyDescent="0.25">
      <c r="A484" s="65"/>
      <c r="B484" s="65">
        <v>2017</v>
      </c>
      <c r="C484" s="65" t="s">
        <v>1518</v>
      </c>
      <c r="D484" s="66" t="s">
        <v>1519</v>
      </c>
      <c r="E484" s="66" t="s">
        <v>58</v>
      </c>
      <c r="F484" s="67" t="s">
        <v>1164</v>
      </c>
      <c r="G484" s="68" t="s">
        <v>1165</v>
      </c>
      <c r="H484" s="66" t="s">
        <v>1164</v>
      </c>
      <c r="I484" s="68" t="s">
        <v>1165</v>
      </c>
      <c r="J484" s="69">
        <v>9270</v>
      </c>
      <c r="K484" s="70">
        <v>43035</v>
      </c>
      <c r="L484" s="70">
        <v>43159</v>
      </c>
      <c r="M484" s="71"/>
      <c r="N484" s="71"/>
      <c r="O484" s="69"/>
      <c r="P484" s="69"/>
      <c r="Q484" s="69">
        <v>0</v>
      </c>
      <c r="R484" s="69">
        <f t="shared" si="8"/>
        <v>0</v>
      </c>
      <c r="S484" s="72"/>
      <c r="T484" s="24"/>
    </row>
    <row r="485" spans="1:20" s="64" customFormat="1" ht="31.5" x14ac:dyDescent="0.25">
      <c r="A485" s="65"/>
      <c r="B485" s="65">
        <v>2017</v>
      </c>
      <c r="C485" s="65" t="s">
        <v>1520</v>
      </c>
      <c r="D485" s="66" t="s">
        <v>1040</v>
      </c>
      <c r="E485" s="66" t="s">
        <v>58</v>
      </c>
      <c r="F485" s="67" t="s">
        <v>1043</v>
      </c>
      <c r="G485" s="68" t="s">
        <v>358</v>
      </c>
      <c r="H485" s="66" t="s">
        <v>1043</v>
      </c>
      <c r="I485" s="68" t="s">
        <v>358</v>
      </c>
      <c r="J485" s="69">
        <v>3983.5</v>
      </c>
      <c r="K485" s="70">
        <v>43035</v>
      </c>
      <c r="L485" s="70">
        <v>43159</v>
      </c>
      <c r="M485" s="71"/>
      <c r="N485" s="71"/>
      <c r="O485" s="69"/>
      <c r="P485" s="69"/>
      <c r="Q485" s="69">
        <v>0</v>
      </c>
      <c r="R485" s="69">
        <f t="shared" si="8"/>
        <v>0</v>
      </c>
      <c r="S485" s="72"/>
      <c r="T485" s="24"/>
    </row>
    <row r="486" spans="1:20" s="64" customFormat="1" ht="31.5" x14ac:dyDescent="0.25">
      <c r="A486" s="65"/>
      <c r="B486" s="65">
        <v>2017</v>
      </c>
      <c r="C486" s="65" t="s">
        <v>1521</v>
      </c>
      <c r="D486" s="66" t="s">
        <v>1522</v>
      </c>
      <c r="E486" s="66" t="s">
        <v>58</v>
      </c>
      <c r="F486" s="67" t="s">
        <v>1043</v>
      </c>
      <c r="G486" s="68" t="s">
        <v>358</v>
      </c>
      <c r="H486" s="66" t="s">
        <v>1043</v>
      </c>
      <c r="I486" s="68" t="s">
        <v>358</v>
      </c>
      <c r="J486" s="69">
        <v>1870</v>
      </c>
      <c r="K486" s="70">
        <v>43035</v>
      </c>
      <c r="L486" s="70">
        <v>43159</v>
      </c>
      <c r="M486" s="71"/>
      <c r="N486" s="71"/>
      <c r="O486" s="69"/>
      <c r="P486" s="69"/>
      <c r="Q486" s="69">
        <v>0</v>
      </c>
      <c r="R486" s="69">
        <f t="shared" si="8"/>
        <v>0</v>
      </c>
      <c r="S486" s="72"/>
      <c r="T486" s="24"/>
    </row>
    <row r="487" spans="1:20" s="64" customFormat="1" ht="31.5" x14ac:dyDescent="0.25">
      <c r="A487" s="65"/>
      <c r="B487" s="65">
        <v>2017</v>
      </c>
      <c r="C487" s="65" t="s">
        <v>1523</v>
      </c>
      <c r="D487" s="66" t="s">
        <v>1524</v>
      </c>
      <c r="E487" s="66" t="s">
        <v>58</v>
      </c>
      <c r="F487" s="67" t="s">
        <v>1159</v>
      </c>
      <c r="G487" s="68" t="s">
        <v>19</v>
      </c>
      <c r="H487" s="66" t="s">
        <v>1159</v>
      </c>
      <c r="I487" s="68" t="s">
        <v>19</v>
      </c>
      <c r="J487" s="69">
        <v>7224.2</v>
      </c>
      <c r="K487" s="70">
        <v>43035</v>
      </c>
      <c r="L487" s="70">
        <v>43159</v>
      </c>
      <c r="M487" s="71"/>
      <c r="N487" s="71"/>
      <c r="O487" s="69"/>
      <c r="P487" s="69"/>
      <c r="Q487" s="69">
        <v>0</v>
      </c>
      <c r="R487" s="69">
        <f t="shared" si="8"/>
        <v>0</v>
      </c>
      <c r="S487" s="72"/>
      <c r="T487" s="24"/>
    </row>
    <row r="488" spans="1:20" s="64" customFormat="1" ht="31.5" x14ac:dyDescent="0.25">
      <c r="A488" s="65"/>
      <c r="B488" s="65">
        <v>2017</v>
      </c>
      <c r="C488" s="65" t="s">
        <v>1525</v>
      </c>
      <c r="D488" s="66" t="s">
        <v>1526</v>
      </c>
      <c r="E488" s="66" t="s">
        <v>58</v>
      </c>
      <c r="F488" s="67" t="s">
        <v>1043</v>
      </c>
      <c r="G488" s="68" t="s">
        <v>358</v>
      </c>
      <c r="H488" s="66" t="s">
        <v>1043</v>
      </c>
      <c r="I488" s="68" t="s">
        <v>358</v>
      </c>
      <c r="J488" s="69">
        <v>2035</v>
      </c>
      <c r="K488" s="70">
        <v>43035</v>
      </c>
      <c r="L488" s="70">
        <v>43159</v>
      </c>
      <c r="M488" s="71"/>
      <c r="N488" s="71"/>
      <c r="O488" s="69"/>
      <c r="P488" s="69"/>
      <c r="Q488" s="69">
        <v>0</v>
      </c>
      <c r="R488" s="69">
        <f t="shared" si="8"/>
        <v>0</v>
      </c>
      <c r="S488" s="72"/>
      <c r="T488" s="24"/>
    </row>
    <row r="489" spans="1:20" s="64" customFormat="1" ht="31.5" x14ac:dyDescent="0.25">
      <c r="A489" s="65"/>
      <c r="B489" s="65">
        <v>2017</v>
      </c>
      <c r="C489" s="65" t="s">
        <v>1527</v>
      </c>
      <c r="D489" s="66" t="s">
        <v>1528</v>
      </c>
      <c r="E489" s="66" t="s">
        <v>58</v>
      </c>
      <c r="F489" s="67" t="s">
        <v>1529</v>
      </c>
      <c r="G489" s="68" t="s">
        <v>1530</v>
      </c>
      <c r="H489" s="66" t="s">
        <v>1529</v>
      </c>
      <c r="I489" s="68" t="s">
        <v>1530</v>
      </c>
      <c r="J489" s="69">
        <v>10000</v>
      </c>
      <c r="K489" s="70">
        <v>43039</v>
      </c>
      <c r="L489" s="70">
        <v>43100</v>
      </c>
      <c r="M489" s="71"/>
      <c r="N489" s="71"/>
      <c r="O489" s="69"/>
      <c r="P489" s="69"/>
      <c r="Q489" s="69">
        <v>0</v>
      </c>
      <c r="R489" s="69">
        <f t="shared" si="8"/>
        <v>0</v>
      </c>
      <c r="S489" s="72"/>
      <c r="T489" s="24"/>
    </row>
    <row r="490" spans="1:20" s="64" customFormat="1" ht="31.5" x14ac:dyDescent="0.25">
      <c r="A490" s="65"/>
      <c r="B490" s="65">
        <v>2017</v>
      </c>
      <c r="C490" s="65" t="s">
        <v>1531</v>
      </c>
      <c r="D490" s="66" t="s">
        <v>1532</v>
      </c>
      <c r="E490" s="66" t="s">
        <v>58</v>
      </c>
      <c r="F490" s="67" t="s">
        <v>1533</v>
      </c>
      <c r="G490" s="68" t="s">
        <v>1534</v>
      </c>
      <c r="H490" s="66" t="s">
        <v>1533</v>
      </c>
      <c r="I490" s="68" t="s">
        <v>1534</v>
      </c>
      <c r="J490" s="69">
        <v>5150</v>
      </c>
      <c r="K490" s="70">
        <v>43039</v>
      </c>
      <c r="L490" s="70">
        <v>43100</v>
      </c>
      <c r="M490" s="71"/>
      <c r="N490" s="71"/>
      <c r="O490" s="69"/>
      <c r="P490" s="69"/>
      <c r="Q490" s="69">
        <v>0</v>
      </c>
      <c r="R490" s="69">
        <f t="shared" si="8"/>
        <v>0</v>
      </c>
      <c r="S490" s="72"/>
      <c r="T490" s="24"/>
    </row>
    <row r="491" spans="1:20" s="64" customFormat="1" ht="31.5" x14ac:dyDescent="0.25">
      <c r="A491" s="65"/>
      <c r="B491" s="65">
        <v>2017</v>
      </c>
      <c r="C491" s="65" t="s">
        <v>1535</v>
      </c>
      <c r="D491" s="66" t="s">
        <v>1536</v>
      </c>
      <c r="E491" s="66" t="s">
        <v>58</v>
      </c>
      <c r="F491" s="67" t="s">
        <v>1537</v>
      </c>
      <c r="G491" s="68" t="s">
        <v>1538</v>
      </c>
      <c r="H491" s="66" t="s">
        <v>1537</v>
      </c>
      <c r="I491" s="68" t="s">
        <v>1538</v>
      </c>
      <c r="J491" s="69">
        <v>1250</v>
      </c>
      <c r="K491" s="70">
        <v>43039</v>
      </c>
      <c r="L491" s="70">
        <v>43100</v>
      </c>
      <c r="M491" s="71"/>
      <c r="N491" s="71"/>
      <c r="O491" s="69"/>
      <c r="P491" s="69"/>
      <c r="Q491" s="69">
        <v>0</v>
      </c>
      <c r="R491" s="69">
        <f t="shared" si="8"/>
        <v>0</v>
      </c>
      <c r="S491" s="72"/>
      <c r="T491" s="24"/>
    </row>
    <row r="492" spans="1:20" s="64" customFormat="1" ht="31.5" x14ac:dyDescent="0.25">
      <c r="A492" s="65"/>
      <c r="B492" s="65">
        <v>2017</v>
      </c>
      <c r="C492" s="65" t="s">
        <v>1539</v>
      </c>
      <c r="D492" s="66" t="s">
        <v>1540</v>
      </c>
      <c r="E492" s="66" t="s">
        <v>58</v>
      </c>
      <c r="F492" s="67" t="s">
        <v>1541</v>
      </c>
      <c r="G492" s="68" t="s">
        <v>1542</v>
      </c>
      <c r="H492" s="66" t="s">
        <v>1541</v>
      </c>
      <c r="I492" s="68" t="s">
        <v>1542</v>
      </c>
      <c r="J492" s="69">
        <v>850.49</v>
      </c>
      <c r="K492" s="70">
        <v>43049</v>
      </c>
      <c r="L492" s="70">
        <v>43100</v>
      </c>
      <c r="M492" s="71"/>
      <c r="N492" s="71"/>
      <c r="O492" s="69"/>
      <c r="P492" s="69"/>
      <c r="Q492" s="69">
        <v>0</v>
      </c>
      <c r="R492" s="69">
        <f t="shared" si="8"/>
        <v>0</v>
      </c>
      <c r="S492" s="72"/>
      <c r="T492" s="24"/>
    </row>
    <row r="493" spans="1:20" s="64" customFormat="1" ht="31.5" x14ac:dyDescent="0.25">
      <c r="A493" s="65"/>
      <c r="B493" s="65">
        <v>2017</v>
      </c>
      <c r="C493" s="65" t="s">
        <v>1543</v>
      </c>
      <c r="D493" s="66" t="s">
        <v>1544</v>
      </c>
      <c r="E493" s="66" t="s">
        <v>77</v>
      </c>
      <c r="F493" s="67" t="s">
        <v>328</v>
      </c>
      <c r="G493" s="68" t="s">
        <v>329</v>
      </c>
      <c r="H493" s="66" t="s">
        <v>1069</v>
      </c>
      <c r="I493" s="68"/>
      <c r="J493" s="69">
        <v>185000</v>
      </c>
      <c r="K493" s="70">
        <v>43056</v>
      </c>
      <c r="L493" s="70">
        <v>44196</v>
      </c>
      <c r="M493" s="71"/>
      <c r="N493" s="71"/>
      <c r="O493" s="69"/>
      <c r="P493" s="69"/>
      <c r="Q493" s="69">
        <v>0</v>
      </c>
      <c r="R493" s="69">
        <f t="shared" si="8"/>
        <v>0</v>
      </c>
      <c r="S493" s="72"/>
      <c r="T493" s="24"/>
    </row>
    <row r="494" spans="1:20" s="64" customFormat="1" ht="31.5" x14ac:dyDescent="0.25">
      <c r="A494" s="65"/>
      <c r="B494" s="65">
        <v>2017</v>
      </c>
      <c r="C494" s="65" t="s">
        <v>1545</v>
      </c>
      <c r="D494" s="66" t="s">
        <v>1040</v>
      </c>
      <c r="E494" s="66" t="s">
        <v>58</v>
      </c>
      <c r="F494" s="67" t="s">
        <v>1546</v>
      </c>
      <c r="G494" s="68" t="s">
        <v>358</v>
      </c>
      <c r="H494" s="66" t="s">
        <v>1546</v>
      </c>
      <c r="I494" s="68" t="s">
        <v>358</v>
      </c>
      <c r="J494" s="69">
        <v>5063.5</v>
      </c>
      <c r="K494" s="70">
        <v>43056</v>
      </c>
      <c r="L494" s="70">
        <v>43100</v>
      </c>
      <c r="M494" s="71"/>
      <c r="N494" s="71"/>
      <c r="O494" s="69"/>
      <c r="P494" s="69"/>
      <c r="Q494" s="69">
        <v>0</v>
      </c>
      <c r="R494" s="69">
        <f t="shared" si="8"/>
        <v>0</v>
      </c>
      <c r="S494" s="72"/>
      <c r="T494" s="24"/>
    </row>
    <row r="495" spans="1:20" s="64" customFormat="1" ht="31.5" x14ac:dyDescent="0.25">
      <c r="A495" s="65"/>
      <c r="B495" s="65">
        <v>2017</v>
      </c>
      <c r="C495" s="65" t="s">
        <v>1547</v>
      </c>
      <c r="D495" s="66" t="s">
        <v>1548</v>
      </c>
      <c r="E495" s="66" t="s">
        <v>58</v>
      </c>
      <c r="F495" s="67" t="s">
        <v>1549</v>
      </c>
      <c r="G495" s="68" t="s">
        <v>1550</v>
      </c>
      <c r="H495" s="66" t="s">
        <v>1549</v>
      </c>
      <c r="I495" s="68" t="s">
        <v>1550</v>
      </c>
      <c r="J495" s="69">
        <v>1575</v>
      </c>
      <c r="K495" s="70">
        <v>43060</v>
      </c>
      <c r="L495" s="70">
        <v>43100</v>
      </c>
      <c r="M495" s="71"/>
      <c r="N495" s="71"/>
      <c r="O495" s="69"/>
      <c r="P495" s="69"/>
      <c r="Q495" s="69">
        <v>0</v>
      </c>
      <c r="R495" s="69">
        <f t="shared" si="8"/>
        <v>0</v>
      </c>
      <c r="S495" s="72"/>
      <c r="T495" s="24"/>
    </row>
    <row r="496" spans="1:20" s="64" customFormat="1" ht="31.5" x14ac:dyDescent="0.25">
      <c r="A496" s="65"/>
      <c r="B496" s="65">
        <v>2017</v>
      </c>
      <c r="C496" s="65" t="s">
        <v>1551</v>
      </c>
      <c r="D496" s="66" t="s">
        <v>1552</v>
      </c>
      <c r="E496" s="66" t="s">
        <v>58</v>
      </c>
      <c r="F496" s="67" t="s">
        <v>1553</v>
      </c>
      <c r="G496" s="68" t="s">
        <v>1554</v>
      </c>
      <c r="H496" s="66" t="s">
        <v>1553</v>
      </c>
      <c r="I496" s="68" t="s">
        <v>1554</v>
      </c>
      <c r="J496" s="69">
        <v>5000</v>
      </c>
      <c r="K496" s="70">
        <v>43060</v>
      </c>
      <c r="L496" s="70">
        <v>43100</v>
      </c>
      <c r="M496" s="71"/>
      <c r="N496" s="71"/>
      <c r="O496" s="69"/>
      <c r="P496" s="69"/>
      <c r="Q496" s="69">
        <v>0</v>
      </c>
      <c r="R496" s="69">
        <f t="shared" si="8"/>
        <v>0</v>
      </c>
      <c r="S496" s="72"/>
      <c r="T496" s="24"/>
    </row>
    <row r="497" spans="1:20" s="64" customFormat="1" ht="31.5" x14ac:dyDescent="0.25">
      <c r="A497" s="65"/>
      <c r="B497" s="65">
        <v>2017</v>
      </c>
      <c r="C497" s="65" t="s">
        <v>1555</v>
      </c>
      <c r="D497" s="66" t="s">
        <v>1556</v>
      </c>
      <c r="E497" s="66" t="s">
        <v>58</v>
      </c>
      <c r="F497" s="67" t="s">
        <v>1557</v>
      </c>
      <c r="G497" s="68" t="s">
        <v>1558</v>
      </c>
      <c r="H497" s="66" t="s">
        <v>1557</v>
      </c>
      <c r="I497" s="68" t="s">
        <v>1558</v>
      </c>
      <c r="J497" s="69">
        <v>370</v>
      </c>
      <c r="K497" s="70">
        <v>43060</v>
      </c>
      <c r="L497" s="70">
        <v>43100</v>
      </c>
      <c r="M497" s="71"/>
      <c r="N497" s="71"/>
      <c r="O497" s="69"/>
      <c r="P497" s="69"/>
      <c r="Q497" s="69">
        <v>0</v>
      </c>
      <c r="R497" s="69">
        <f t="shared" si="8"/>
        <v>0</v>
      </c>
      <c r="S497" s="72"/>
      <c r="T497" s="24"/>
    </row>
    <row r="498" spans="1:20" s="64" customFormat="1" ht="31.5" x14ac:dyDescent="0.25">
      <c r="A498" s="65"/>
      <c r="B498" s="65">
        <v>2017</v>
      </c>
      <c r="C498" s="65" t="s">
        <v>1559</v>
      </c>
      <c r="D498" s="66" t="s">
        <v>1560</v>
      </c>
      <c r="E498" s="66" t="s">
        <v>58</v>
      </c>
      <c r="F498" s="67" t="s">
        <v>1561</v>
      </c>
      <c r="G498" s="68" t="s">
        <v>1562</v>
      </c>
      <c r="H498" s="66" t="s">
        <v>1561</v>
      </c>
      <c r="I498" s="68" t="s">
        <v>1562</v>
      </c>
      <c r="J498" s="69">
        <v>2000</v>
      </c>
      <c r="K498" s="70">
        <v>43061</v>
      </c>
      <c r="L498" s="70">
        <v>43100</v>
      </c>
      <c r="M498" s="71"/>
      <c r="N498" s="71"/>
      <c r="O498" s="69"/>
      <c r="P498" s="69"/>
      <c r="Q498" s="69">
        <v>0</v>
      </c>
      <c r="R498" s="69">
        <f t="shared" si="8"/>
        <v>0</v>
      </c>
      <c r="S498" s="72"/>
      <c r="T498" s="24"/>
    </row>
    <row r="499" spans="1:20" s="64" customFormat="1" ht="31.5" x14ac:dyDescent="0.25">
      <c r="A499" s="65"/>
      <c r="B499" s="65">
        <v>2017</v>
      </c>
      <c r="C499" s="65" t="s">
        <v>1563</v>
      </c>
      <c r="D499" s="66" t="s">
        <v>1564</v>
      </c>
      <c r="E499" s="66" t="s">
        <v>58</v>
      </c>
      <c r="F499" s="67" t="s">
        <v>660</v>
      </c>
      <c r="G499" s="68" t="s">
        <v>661</v>
      </c>
      <c r="H499" s="66" t="s">
        <v>660</v>
      </c>
      <c r="I499" s="68" t="s">
        <v>661</v>
      </c>
      <c r="J499" s="69">
        <v>4000</v>
      </c>
      <c r="K499" s="70">
        <v>43061</v>
      </c>
      <c r="L499" s="70">
        <v>43100</v>
      </c>
      <c r="M499" s="71"/>
      <c r="N499" s="71"/>
      <c r="O499" s="69"/>
      <c r="P499" s="69"/>
      <c r="Q499" s="69">
        <v>0</v>
      </c>
      <c r="R499" s="69">
        <f t="shared" si="8"/>
        <v>0</v>
      </c>
      <c r="S499" s="72"/>
      <c r="T499" s="24"/>
    </row>
    <row r="500" spans="1:20" s="64" customFormat="1" ht="31.5" x14ac:dyDescent="0.25">
      <c r="A500" s="65"/>
      <c r="B500" s="65">
        <v>2017</v>
      </c>
      <c r="C500" s="65" t="s">
        <v>1565</v>
      </c>
      <c r="D500" s="66" t="s">
        <v>1566</v>
      </c>
      <c r="E500" s="66" t="s">
        <v>58</v>
      </c>
      <c r="F500" s="67" t="s">
        <v>1567</v>
      </c>
      <c r="G500" s="68" t="s">
        <v>1568</v>
      </c>
      <c r="H500" s="66" t="s">
        <v>1567</v>
      </c>
      <c r="I500" s="68" t="s">
        <v>1568</v>
      </c>
      <c r="J500" s="69">
        <v>1820</v>
      </c>
      <c r="K500" s="70">
        <v>43061</v>
      </c>
      <c r="L500" s="70">
        <v>43100</v>
      </c>
      <c r="M500" s="71"/>
      <c r="N500" s="71"/>
      <c r="O500" s="69"/>
      <c r="P500" s="69"/>
      <c r="Q500" s="69">
        <v>0</v>
      </c>
      <c r="R500" s="69">
        <f t="shared" si="8"/>
        <v>0</v>
      </c>
      <c r="S500" s="72"/>
      <c r="T500" s="24"/>
    </row>
    <row r="501" spans="1:20" s="64" customFormat="1" ht="31.5" x14ac:dyDescent="0.25">
      <c r="A501" s="65"/>
      <c r="B501" s="65">
        <v>2017</v>
      </c>
      <c r="C501" s="65" t="s">
        <v>1569</v>
      </c>
      <c r="D501" s="66" t="s">
        <v>1570</v>
      </c>
      <c r="E501" s="66" t="s">
        <v>58</v>
      </c>
      <c r="F501" s="67" t="s">
        <v>1571</v>
      </c>
      <c r="G501" s="68" t="s">
        <v>1572</v>
      </c>
      <c r="H501" s="66" t="s">
        <v>1571</v>
      </c>
      <c r="I501" s="68" t="s">
        <v>1572</v>
      </c>
      <c r="J501" s="69">
        <v>600</v>
      </c>
      <c r="K501" s="70">
        <v>43061</v>
      </c>
      <c r="L501" s="70">
        <v>43100</v>
      </c>
      <c r="M501" s="71"/>
      <c r="N501" s="71"/>
      <c r="O501" s="69"/>
      <c r="P501" s="69"/>
      <c r="Q501" s="69">
        <v>0</v>
      </c>
      <c r="R501" s="69">
        <f t="shared" si="8"/>
        <v>0</v>
      </c>
      <c r="S501" s="72"/>
      <c r="T501" s="24"/>
    </row>
    <row r="502" spans="1:20" s="64" customFormat="1" ht="31.5" x14ac:dyDescent="0.25">
      <c r="A502" s="65"/>
      <c r="B502" s="65">
        <v>2017</v>
      </c>
      <c r="C502" s="65" t="s">
        <v>1573</v>
      </c>
      <c r="D502" s="66" t="s">
        <v>1574</v>
      </c>
      <c r="E502" s="66" t="s">
        <v>58</v>
      </c>
      <c r="F502" s="67" t="s">
        <v>1575</v>
      </c>
      <c r="G502" s="68" t="s">
        <v>1576</v>
      </c>
      <c r="H502" s="66" t="s">
        <v>1575</v>
      </c>
      <c r="I502" s="68" t="s">
        <v>1576</v>
      </c>
      <c r="J502" s="69">
        <v>30000</v>
      </c>
      <c r="K502" s="70">
        <v>43066</v>
      </c>
      <c r="L502" s="70">
        <v>43189</v>
      </c>
      <c r="M502" s="71"/>
      <c r="N502" s="71"/>
      <c r="O502" s="69"/>
      <c r="P502" s="69"/>
      <c r="Q502" s="69">
        <v>0</v>
      </c>
      <c r="R502" s="69">
        <f t="shared" si="8"/>
        <v>0</v>
      </c>
      <c r="S502" s="72"/>
      <c r="T502" s="24"/>
    </row>
    <row r="503" spans="1:20" s="64" customFormat="1" ht="31.5" x14ac:dyDescent="0.25">
      <c r="A503" s="65"/>
      <c r="B503" s="65">
        <v>2017</v>
      </c>
      <c r="C503" s="65" t="s">
        <v>1577</v>
      </c>
      <c r="D503" s="66" t="s">
        <v>1578</v>
      </c>
      <c r="E503" s="66" t="s">
        <v>58</v>
      </c>
      <c r="F503" s="67" t="s">
        <v>402</v>
      </c>
      <c r="G503" s="68" t="s">
        <v>403</v>
      </c>
      <c r="H503" s="66" t="s">
        <v>402</v>
      </c>
      <c r="I503" s="68" t="s">
        <v>403</v>
      </c>
      <c r="J503" s="69">
        <v>380</v>
      </c>
      <c r="K503" s="70">
        <v>43068</v>
      </c>
      <c r="L503" s="70">
        <v>43100</v>
      </c>
      <c r="M503" s="71"/>
      <c r="N503" s="71"/>
      <c r="O503" s="69"/>
      <c r="P503" s="69"/>
      <c r="Q503" s="69">
        <v>380</v>
      </c>
      <c r="R503" s="69">
        <f t="shared" si="8"/>
        <v>380</v>
      </c>
      <c r="S503" s="72"/>
      <c r="T503" s="24"/>
    </row>
    <row r="504" spans="1:20" s="64" customFormat="1" ht="31.5" x14ac:dyDescent="0.25">
      <c r="A504" s="65"/>
      <c r="B504" s="65">
        <v>2017</v>
      </c>
      <c r="C504" s="65" t="s">
        <v>1579</v>
      </c>
      <c r="D504" s="66" t="s">
        <v>1580</v>
      </c>
      <c r="E504" s="66" t="s">
        <v>58</v>
      </c>
      <c r="F504" s="67" t="s">
        <v>928</v>
      </c>
      <c r="G504" s="68" t="s">
        <v>929</v>
      </c>
      <c r="H504" s="66" t="s">
        <v>928</v>
      </c>
      <c r="I504" s="68" t="s">
        <v>929</v>
      </c>
      <c r="J504" s="69">
        <v>3900</v>
      </c>
      <c r="K504" s="70">
        <v>43068</v>
      </c>
      <c r="L504" s="70">
        <v>43100</v>
      </c>
      <c r="M504" s="71"/>
      <c r="N504" s="71"/>
      <c r="O504" s="69"/>
      <c r="P504" s="69"/>
      <c r="Q504" s="69">
        <v>0</v>
      </c>
      <c r="R504" s="69">
        <f t="shared" si="8"/>
        <v>0</v>
      </c>
      <c r="S504" s="72"/>
      <c r="T504" s="24"/>
    </row>
    <row r="505" spans="1:20" s="64" customFormat="1" ht="31.5" x14ac:dyDescent="0.25">
      <c r="A505" s="65"/>
      <c r="B505" s="65">
        <v>2017</v>
      </c>
      <c r="C505" s="65" t="s">
        <v>1581</v>
      </c>
      <c r="D505" s="66" t="s">
        <v>1582</v>
      </c>
      <c r="E505" s="66" t="s">
        <v>58</v>
      </c>
      <c r="F505" s="67" t="s">
        <v>328</v>
      </c>
      <c r="G505" s="68" t="s">
        <v>329</v>
      </c>
      <c r="H505" s="66" t="s">
        <v>328</v>
      </c>
      <c r="I505" s="68" t="s">
        <v>329</v>
      </c>
      <c r="J505" s="69">
        <v>6695</v>
      </c>
      <c r="K505" s="70">
        <v>43075</v>
      </c>
      <c r="L505" s="70">
        <v>43190</v>
      </c>
      <c r="M505" s="71"/>
      <c r="N505" s="71"/>
      <c r="O505" s="69"/>
      <c r="P505" s="69"/>
      <c r="Q505" s="69">
        <v>0</v>
      </c>
      <c r="R505" s="69">
        <f t="shared" si="8"/>
        <v>0</v>
      </c>
      <c r="S505" s="72"/>
      <c r="T505" s="24"/>
    </row>
    <row r="506" spans="1:20" s="64" customFormat="1" ht="47.25" x14ac:dyDescent="0.25">
      <c r="A506" s="65"/>
      <c r="B506" s="65">
        <v>2017</v>
      </c>
      <c r="C506" s="65">
        <v>7307982187</v>
      </c>
      <c r="D506" s="66" t="s">
        <v>1583</v>
      </c>
      <c r="E506" s="66" t="s">
        <v>77</v>
      </c>
      <c r="F506" s="67" t="s">
        <v>1584</v>
      </c>
      <c r="G506" s="68" t="s">
        <v>1585</v>
      </c>
      <c r="H506" s="66"/>
      <c r="I506" s="68"/>
      <c r="J506" s="69">
        <v>115000</v>
      </c>
      <c r="K506" s="70">
        <v>43075</v>
      </c>
      <c r="L506" s="70">
        <v>44196</v>
      </c>
      <c r="M506" s="71"/>
      <c r="N506" s="71"/>
      <c r="O506" s="69"/>
      <c r="P506" s="69"/>
      <c r="Q506" s="69">
        <v>0</v>
      </c>
      <c r="R506" s="69">
        <f t="shared" si="8"/>
        <v>0</v>
      </c>
      <c r="S506" s="72"/>
      <c r="T506" s="24"/>
    </row>
    <row r="507" spans="1:20" s="64" customFormat="1" ht="31.5" x14ac:dyDescent="0.25">
      <c r="A507" s="65"/>
      <c r="B507" s="65">
        <v>2017</v>
      </c>
      <c r="C507" s="65" t="s">
        <v>1586</v>
      </c>
      <c r="D507" s="66" t="s">
        <v>953</v>
      </c>
      <c r="E507" s="66" t="s">
        <v>58</v>
      </c>
      <c r="F507" s="67" t="s">
        <v>827</v>
      </c>
      <c r="G507" s="68" t="s">
        <v>828</v>
      </c>
      <c r="H507" s="66" t="s">
        <v>827</v>
      </c>
      <c r="I507" s="68" t="s">
        <v>828</v>
      </c>
      <c r="J507" s="69">
        <v>477</v>
      </c>
      <c r="K507" s="70">
        <v>43080</v>
      </c>
      <c r="L507" s="70">
        <v>43100</v>
      </c>
      <c r="M507" s="71"/>
      <c r="N507" s="71"/>
      <c r="O507" s="69"/>
      <c r="P507" s="69"/>
      <c r="Q507" s="69">
        <v>0</v>
      </c>
      <c r="R507" s="69">
        <f t="shared" si="8"/>
        <v>0</v>
      </c>
      <c r="S507" s="72"/>
      <c r="T507" s="24"/>
    </row>
    <row r="508" spans="1:20" s="64" customFormat="1" ht="31.5" x14ac:dyDescent="0.25">
      <c r="A508" s="65"/>
      <c r="B508" s="65">
        <v>2017</v>
      </c>
      <c r="C508" s="65" t="s">
        <v>1587</v>
      </c>
      <c r="D508" s="66" t="s">
        <v>1588</v>
      </c>
      <c r="E508" s="66" t="s">
        <v>58</v>
      </c>
      <c r="F508" s="67" t="s">
        <v>400</v>
      </c>
      <c r="G508" s="68" t="s">
        <v>401</v>
      </c>
      <c r="H508" s="66" t="s">
        <v>400</v>
      </c>
      <c r="I508" s="68" t="s">
        <v>401</v>
      </c>
      <c r="J508" s="69">
        <v>3145</v>
      </c>
      <c r="K508" s="70">
        <v>43080</v>
      </c>
      <c r="L508" s="70">
        <v>43190</v>
      </c>
      <c r="M508" s="71"/>
      <c r="N508" s="71"/>
      <c r="O508" s="69"/>
      <c r="P508" s="69"/>
      <c r="Q508" s="69">
        <v>0</v>
      </c>
      <c r="R508" s="69">
        <f t="shared" si="8"/>
        <v>0</v>
      </c>
      <c r="S508" s="72"/>
      <c r="T508" s="24"/>
    </row>
    <row r="509" spans="1:20" s="64" customFormat="1" ht="31.5" x14ac:dyDescent="0.25">
      <c r="A509" s="65"/>
      <c r="B509" s="65">
        <v>2017</v>
      </c>
      <c r="C509" s="65" t="s">
        <v>1589</v>
      </c>
      <c r="D509" s="66" t="s">
        <v>1590</v>
      </c>
      <c r="E509" s="66" t="s">
        <v>58</v>
      </c>
      <c r="F509" s="67" t="s">
        <v>660</v>
      </c>
      <c r="G509" s="68" t="s">
        <v>661</v>
      </c>
      <c r="H509" s="66" t="s">
        <v>660</v>
      </c>
      <c r="I509" s="68" t="s">
        <v>661</v>
      </c>
      <c r="J509" s="69">
        <v>10500</v>
      </c>
      <c r="K509" s="70">
        <v>43080</v>
      </c>
      <c r="L509" s="70">
        <v>43190</v>
      </c>
      <c r="M509" s="71"/>
      <c r="N509" s="71"/>
      <c r="O509" s="69"/>
      <c r="P509" s="69"/>
      <c r="Q509" s="69">
        <v>0</v>
      </c>
      <c r="R509" s="69">
        <f t="shared" si="8"/>
        <v>0</v>
      </c>
      <c r="S509" s="72"/>
      <c r="T509" s="24"/>
    </row>
    <row r="510" spans="1:20" s="64" customFormat="1" ht="31.5" x14ac:dyDescent="0.25">
      <c r="A510" s="65"/>
      <c r="B510" s="65">
        <v>2017</v>
      </c>
      <c r="C510" s="65" t="s">
        <v>1591</v>
      </c>
      <c r="D510" s="66" t="s">
        <v>1592</v>
      </c>
      <c r="E510" s="66" t="s">
        <v>58</v>
      </c>
      <c r="F510" s="67" t="s">
        <v>120</v>
      </c>
      <c r="G510" s="68" t="s">
        <v>121</v>
      </c>
      <c r="H510" s="66" t="s">
        <v>120</v>
      </c>
      <c r="I510" s="68" t="s">
        <v>121</v>
      </c>
      <c r="J510" s="69">
        <v>829.4</v>
      </c>
      <c r="K510" s="70">
        <v>43080</v>
      </c>
      <c r="L510" s="70">
        <v>43100</v>
      </c>
      <c r="M510" s="71"/>
      <c r="N510" s="71"/>
      <c r="O510" s="69"/>
      <c r="P510" s="69"/>
      <c r="Q510" s="69">
        <v>0</v>
      </c>
      <c r="R510" s="69">
        <f t="shared" si="8"/>
        <v>0</v>
      </c>
      <c r="S510" s="72"/>
      <c r="T510" s="24"/>
    </row>
    <row r="511" spans="1:20" s="64" customFormat="1" ht="31.5" x14ac:dyDescent="0.25">
      <c r="A511" s="65"/>
      <c r="B511" s="65">
        <v>2017</v>
      </c>
      <c r="C511" s="65" t="s">
        <v>1593</v>
      </c>
      <c r="D511" s="66" t="s">
        <v>1594</v>
      </c>
      <c r="E511" s="66" t="s">
        <v>58</v>
      </c>
      <c r="F511" s="67" t="s">
        <v>1595</v>
      </c>
      <c r="G511" s="68" t="s">
        <v>1596</v>
      </c>
      <c r="H511" s="66" t="s">
        <v>1595</v>
      </c>
      <c r="I511" s="68" t="s">
        <v>1596</v>
      </c>
      <c r="J511" s="69">
        <v>9103.5499999999993</v>
      </c>
      <c r="K511" s="70">
        <v>43090</v>
      </c>
      <c r="L511" s="70">
        <v>44196</v>
      </c>
      <c r="M511" s="71"/>
      <c r="N511" s="71"/>
      <c r="O511" s="69"/>
      <c r="P511" s="69"/>
      <c r="Q511" s="69">
        <v>0</v>
      </c>
      <c r="R511" s="69">
        <f t="shared" si="8"/>
        <v>0</v>
      </c>
      <c r="S511" s="72"/>
      <c r="T511" s="24"/>
    </row>
    <row r="512" spans="1:20" s="64" customFormat="1" ht="31.5" x14ac:dyDescent="0.25">
      <c r="A512" s="65"/>
      <c r="B512" s="65">
        <v>2017</v>
      </c>
      <c r="C512" s="65" t="s">
        <v>1597</v>
      </c>
      <c r="D512" s="66" t="s">
        <v>1598</v>
      </c>
      <c r="E512" s="66" t="s">
        <v>58</v>
      </c>
      <c r="F512" s="67" t="s">
        <v>1599</v>
      </c>
      <c r="G512" s="68" t="s">
        <v>1600</v>
      </c>
      <c r="H512" s="66" t="s">
        <v>1599</v>
      </c>
      <c r="I512" s="68" t="s">
        <v>1600</v>
      </c>
      <c r="J512" s="69">
        <v>2500</v>
      </c>
      <c r="K512" s="70">
        <v>43098</v>
      </c>
      <c r="L512" s="70">
        <v>43190</v>
      </c>
      <c r="M512" s="71"/>
      <c r="N512" s="71"/>
      <c r="O512" s="69"/>
      <c r="P512" s="69"/>
      <c r="Q512" s="69">
        <v>0</v>
      </c>
      <c r="R512" s="69">
        <f t="shared" si="8"/>
        <v>0</v>
      </c>
      <c r="S512" s="72"/>
      <c r="T512" s="24"/>
    </row>
    <row r="513" spans="1:20" s="64" customFormat="1" ht="31.5" x14ac:dyDescent="0.25">
      <c r="A513" s="65"/>
      <c r="B513" s="65">
        <v>2017</v>
      </c>
      <c r="C513" s="65" t="s">
        <v>1601</v>
      </c>
      <c r="D513" s="66" t="s">
        <v>1602</v>
      </c>
      <c r="E513" s="66" t="s">
        <v>58</v>
      </c>
      <c r="F513" s="67" t="s">
        <v>469</v>
      </c>
      <c r="G513" s="68" t="s">
        <v>470</v>
      </c>
      <c r="H513" s="66" t="s">
        <v>469</v>
      </c>
      <c r="I513" s="68" t="s">
        <v>470</v>
      </c>
      <c r="J513" s="69">
        <v>1290</v>
      </c>
      <c r="K513" s="70">
        <v>43098</v>
      </c>
      <c r="L513" s="70">
        <v>43465</v>
      </c>
      <c r="M513" s="71"/>
      <c r="N513" s="71"/>
      <c r="O513" s="69"/>
      <c r="P513" s="69"/>
      <c r="Q513" s="69">
        <v>0</v>
      </c>
      <c r="R513" s="69">
        <f t="shared" si="8"/>
        <v>0</v>
      </c>
      <c r="S513" s="72"/>
      <c r="T513" s="24"/>
    </row>
    <row r="514" spans="1:20" s="64" customFormat="1" ht="31.5" x14ac:dyDescent="0.25">
      <c r="A514" s="65"/>
      <c r="B514" s="65">
        <v>2017</v>
      </c>
      <c r="C514" s="65" t="s">
        <v>1603</v>
      </c>
      <c r="D514" s="66" t="s">
        <v>1604</v>
      </c>
      <c r="E514" s="66" t="s">
        <v>58</v>
      </c>
      <c r="F514" s="67" t="s">
        <v>397</v>
      </c>
      <c r="G514" s="68" t="s">
        <v>738</v>
      </c>
      <c r="H514" s="66" t="s">
        <v>397</v>
      </c>
      <c r="I514" s="68" t="s">
        <v>738</v>
      </c>
      <c r="J514" s="69">
        <v>25</v>
      </c>
      <c r="K514" s="70">
        <v>43098</v>
      </c>
      <c r="L514" s="70">
        <v>43100</v>
      </c>
      <c r="M514" s="71"/>
      <c r="N514" s="71"/>
      <c r="O514" s="69"/>
      <c r="P514" s="69"/>
      <c r="Q514" s="69">
        <v>0</v>
      </c>
      <c r="R514" s="69">
        <f t="shared" si="8"/>
        <v>0</v>
      </c>
      <c r="S514" s="72"/>
      <c r="T514" s="24"/>
    </row>
    <row r="519" spans="1:20" x14ac:dyDescent="0.25">
      <c r="R519" s="3"/>
    </row>
  </sheetData>
  <sheetProtection password="8A60" sheet="1" formatCells="0" formatColumns="0" formatRows="0" insertColumns="0" insertRows="0" insertHyperlinks="0" deleteColumns="0" deleteRows="0" sort="0" pivotTables="0"/>
  <dataConsolidate/>
  <conditionalFormatting sqref="S108">
    <cfRule type="cellIs" dxfId="16" priority="19" operator="lessThan">
      <formula>0</formula>
    </cfRule>
  </conditionalFormatting>
  <conditionalFormatting sqref="T3:T6 T52:T98 T100:T102 T104:T120 T122:T126 T131:T144 T146:T206 T8 T128:T129 T478:T514 T42:T44 T46:T50 T10:T40 T208:T299 T301:T396 T398:T476">
    <cfRule type="cellIs" dxfId="15" priority="18" operator="lessThan">
      <formula>0</formula>
    </cfRule>
  </conditionalFormatting>
  <conditionalFormatting sqref="T51">
    <cfRule type="cellIs" dxfId="14" priority="17" operator="lessThan">
      <formula>0</formula>
    </cfRule>
  </conditionalFormatting>
  <conditionalFormatting sqref="T99">
    <cfRule type="cellIs" dxfId="13" priority="16" operator="lessThan">
      <formula>0</formula>
    </cfRule>
  </conditionalFormatting>
  <conditionalFormatting sqref="T103">
    <cfRule type="cellIs" dxfId="12" priority="15" operator="lessThan">
      <formula>0</formula>
    </cfRule>
  </conditionalFormatting>
  <conditionalFormatting sqref="T121">
    <cfRule type="cellIs" dxfId="11" priority="14" operator="lessThan">
      <formula>0</formula>
    </cfRule>
  </conditionalFormatting>
  <conditionalFormatting sqref="T130">
    <cfRule type="cellIs" dxfId="10" priority="13" operator="lessThan">
      <formula>0</formula>
    </cfRule>
  </conditionalFormatting>
  <conditionalFormatting sqref="T45">
    <cfRule type="cellIs" dxfId="9" priority="11" operator="lessThan">
      <formula>0</formula>
    </cfRule>
  </conditionalFormatting>
  <conditionalFormatting sqref="T41">
    <cfRule type="cellIs" dxfId="8" priority="9" operator="lessThan">
      <formula>0</formula>
    </cfRule>
  </conditionalFormatting>
  <conditionalFormatting sqref="T145">
    <cfRule type="cellIs" dxfId="7" priority="8" operator="lessThan">
      <formula>0</formula>
    </cfRule>
  </conditionalFormatting>
  <conditionalFormatting sqref="T7">
    <cfRule type="cellIs" dxfId="6" priority="7" operator="lessThan">
      <formula>0</formula>
    </cfRule>
  </conditionalFormatting>
  <conditionalFormatting sqref="T9">
    <cfRule type="cellIs" dxfId="5" priority="6" operator="lessThan">
      <formula>0</formula>
    </cfRule>
  </conditionalFormatting>
  <conditionalFormatting sqref="T127">
    <cfRule type="cellIs" dxfId="4" priority="5" operator="lessThan">
      <formula>0</formula>
    </cfRule>
  </conditionalFormatting>
  <conditionalFormatting sqref="T397">
    <cfRule type="cellIs" dxfId="3" priority="4" operator="lessThan">
      <formula>0</formula>
    </cfRule>
  </conditionalFormatting>
  <conditionalFormatting sqref="T477">
    <cfRule type="cellIs" dxfId="2" priority="3" operator="lessThan">
      <formula>0</formula>
    </cfRule>
  </conditionalFormatting>
  <conditionalFormatting sqref="T207">
    <cfRule type="cellIs" dxfId="1" priority="2" operator="lessThan">
      <formula>0</formula>
    </cfRule>
  </conditionalFormatting>
  <conditionalFormatting sqref="T300">
    <cfRule type="cellIs" dxfId="0" priority="1" operator="lessThan">
      <formula>0</formula>
    </cfRule>
  </conditionalFormatting>
  <pageMargins left="0.23622047244094491" right="0.23622047244094491" top="0.74803149606299213" bottom="0.74803149606299213" header="0.31496062992125984" footer="0.31496062992125984"/>
  <pageSetup paperSize="8" scale="6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tabella (2)</vt:lpstr>
      <vt:lpstr>'tabella (2)'!Area_stampa</vt:lpstr>
      <vt:lpstr>'tabella (2)'!Titoli_stampa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Arrigoni</dc:creator>
  <cp:lastModifiedBy>Rosanna Capella</cp:lastModifiedBy>
  <cp:lastPrinted>2018-01-30T14:14:59Z</cp:lastPrinted>
  <dcterms:created xsi:type="dcterms:W3CDTF">2017-02-07T14:11:43Z</dcterms:created>
  <dcterms:modified xsi:type="dcterms:W3CDTF">2018-06-22T08:21:07Z</dcterms:modified>
</cp:coreProperties>
</file>